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/>
  <mc:AlternateContent xmlns:mc="http://schemas.openxmlformats.org/markup-compatibility/2006">
    <mc:Choice Requires="x15">
      <x15ac:absPath xmlns:x15ac="http://schemas.microsoft.com/office/spreadsheetml/2010/11/ac" url="https://d.docs.live.net/12147693d13c77c0/NOVA LICITAÇÕES/Licita2025/CONCORRÊNCIA/Manutenção Predial/"/>
    </mc:Choice>
  </mc:AlternateContent>
  <xr:revisionPtr revIDLastSave="87" documentId="13_ncr:1_{0198C14E-F014-4FCA-BF53-480E4119FC96}" xr6:coauthVersionLast="47" xr6:coauthVersionMax="47" xr10:uidLastSave="{C4BBF502-4AEE-4AED-9174-3C98C1E6DE0C}"/>
  <bookViews>
    <workbookView xWindow="-120" yWindow="-120" windowWidth="20730" windowHeight="11160" xr2:uid="{00000000-000D-0000-FFFF-FFFF00000000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12" i="1" l="1"/>
  <c r="L10" i="1"/>
  <c r="L4" i="1"/>
  <c r="L8" i="1"/>
  <c r="H6" i="1"/>
  <c r="H24" i="1"/>
  <c r="L27" i="1"/>
  <c r="L25" i="1"/>
  <c r="L38" i="1"/>
  <c r="L36" i="1"/>
  <c r="L37" i="1"/>
  <c r="L35" i="1"/>
  <c r="L31" i="1"/>
  <c r="L33" i="1"/>
  <c r="L43" i="1"/>
  <c r="L40" i="1"/>
  <c r="L39" i="1"/>
  <c r="L42" i="1"/>
  <c r="L41" i="1"/>
  <c r="H45" i="1"/>
  <c r="L52" i="1"/>
  <c r="L51" i="1"/>
  <c r="L49" i="1"/>
  <c r="L55" i="1"/>
  <c r="L54" i="1"/>
  <c r="L53" i="1"/>
  <c r="L48" i="1"/>
  <c r="L47" i="1"/>
  <c r="L50" i="1"/>
  <c r="H56" i="1"/>
  <c r="L58" i="1"/>
  <c r="L73" i="1"/>
  <c r="L61" i="1"/>
  <c r="L66" i="1"/>
  <c r="L63" i="1"/>
  <c r="H75" i="1"/>
  <c r="L95" i="1"/>
  <c r="L76" i="1"/>
  <c r="L79" i="1"/>
  <c r="L78" i="1"/>
  <c r="L82" i="1"/>
  <c r="L92" i="1"/>
  <c r="L85" i="1"/>
  <c r="L87" i="1"/>
  <c r="L83" i="1"/>
  <c r="L88" i="1"/>
  <c r="L90" i="1"/>
  <c r="L91" i="1"/>
  <c r="L94" i="1"/>
  <c r="H89" i="1"/>
  <c r="L89" i="1"/>
  <c r="L56" i="1" l="1"/>
  <c r="L24" i="1"/>
  <c r="L45" i="1"/>
  <c r="H98" i="1"/>
  <c r="L75" i="1"/>
  <c r="G82" i="1"/>
  <c r="J82" i="1" s="1"/>
  <c r="G89" i="1"/>
  <c r="J89" i="1" s="1"/>
  <c r="G21" i="1"/>
  <c r="J21" i="1" s="1"/>
  <c r="G58" i="1"/>
  <c r="J58" i="1" s="1"/>
  <c r="G63" i="1"/>
  <c r="G76" i="1"/>
  <c r="J76" i="1" s="1"/>
  <c r="G87" i="1"/>
  <c r="J87" i="1" s="1"/>
  <c r="G94" i="1"/>
  <c r="J94" i="1" s="1"/>
  <c r="G85" i="1"/>
  <c r="J85" i="1" s="1"/>
  <c r="G92" i="1"/>
  <c r="J92" i="1" s="1"/>
  <c r="G4" i="1"/>
  <c r="J4" i="1" s="1"/>
  <c r="G10" i="1"/>
  <c r="J10" i="1" s="1"/>
  <c r="G61" i="1"/>
  <c r="J61" i="1" s="1"/>
  <c r="G36" i="1"/>
  <c r="J36" i="1" s="1"/>
  <c r="G73" i="1"/>
  <c r="J73" i="1" s="1"/>
  <c r="G52" i="1"/>
  <c r="J52" i="1" s="1"/>
  <c r="G54" i="1"/>
  <c r="J54" i="1" s="1"/>
  <c r="G51" i="1"/>
  <c r="J51" i="1" s="1"/>
  <c r="G49" i="1"/>
  <c r="J49" i="1" s="1"/>
  <c r="G50" i="1"/>
  <c r="J50" i="1" s="1"/>
  <c r="G43" i="1"/>
  <c r="J43" i="1" s="1"/>
  <c r="G40" i="1"/>
  <c r="J40" i="1" s="1"/>
  <c r="G39" i="1"/>
  <c r="J39" i="1" s="1"/>
  <c r="G41" i="1"/>
  <c r="J41" i="1" s="1"/>
  <c r="G33" i="1"/>
  <c r="J33" i="1" s="1"/>
  <c r="G31" i="1"/>
  <c r="J31" i="1" s="1"/>
  <c r="G35" i="1"/>
  <c r="J35" i="1" s="1"/>
  <c r="G37" i="1"/>
  <c r="J37" i="1" s="1"/>
  <c r="G38" i="1"/>
  <c r="J38" i="1" s="1"/>
  <c r="G25" i="1"/>
  <c r="J25" i="1" s="1"/>
  <c r="G27" i="1"/>
  <c r="J27" i="1" s="1"/>
  <c r="G8" i="1"/>
  <c r="J8" i="1" s="1"/>
  <c r="G5" i="1"/>
  <c r="J5" i="1" s="1"/>
  <c r="G48" i="1"/>
  <c r="J48" i="1" s="1"/>
  <c r="G66" i="1"/>
  <c r="J66" i="1" s="1"/>
  <c r="G95" i="1"/>
  <c r="J95" i="1" s="1"/>
  <c r="G83" i="1"/>
  <c r="J83" i="1" s="1"/>
  <c r="G90" i="1"/>
  <c r="J90" i="1" s="1"/>
  <c r="G80" i="1"/>
  <c r="J80" i="1" s="1"/>
  <c r="G79" i="1"/>
  <c r="J79" i="1" s="1"/>
  <c r="G77" i="1"/>
  <c r="J77" i="1" s="1"/>
  <c r="G81" i="1"/>
  <c r="J81" i="1" s="1"/>
  <c r="G78" i="1"/>
  <c r="J78" i="1" s="1"/>
  <c r="G84" i="1"/>
  <c r="J84" i="1" s="1"/>
  <c r="G86" i="1"/>
  <c r="J86" i="1" s="1"/>
  <c r="G88" i="1"/>
  <c r="J88" i="1" s="1"/>
  <c r="G91" i="1"/>
  <c r="J91" i="1" s="1"/>
  <c r="G93" i="1"/>
  <c r="J93" i="1" s="1"/>
  <c r="G62" i="1"/>
  <c r="J62" i="1" s="1"/>
  <c r="G65" i="1"/>
  <c r="J65" i="1" s="1"/>
  <c r="G67" i="1"/>
  <c r="J67" i="1" s="1"/>
  <c r="G72" i="1"/>
  <c r="J72" i="1" s="1"/>
  <c r="G70" i="1"/>
  <c r="J70" i="1" s="1"/>
  <c r="G60" i="1"/>
  <c r="J60" i="1" s="1"/>
  <c r="G59" i="1"/>
  <c r="J59" i="1" s="1"/>
  <c r="G71" i="1"/>
  <c r="J71" i="1" s="1"/>
  <c r="G74" i="1"/>
  <c r="J74" i="1" s="1"/>
  <c r="G69" i="1"/>
  <c r="J69" i="1" s="1"/>
  <c r="G68" i="1"/>
  <c r="J68" i="1" s="1"/>
  <c r="G64" i="1"/>
  <c r="J64" i="1" s="1"/>
  <c r="G57" i="1"/>
  <c r="J57" i="1" s="1"/>
  <c r="G55" i="1"/>
  <c r="J55" i="1" s="1"/>
  <c r="G53" i="1"/>
  <c r="J53" i="1" s="1"/>
  <c r="G30" i="1"/>
  <c r="J30" i="1" s="1"/>
  <c r="G32" i="1"/>
  <c r="J32" i="1" s="1"/>
  <c r="G34" i="1"/>
  <c r="J34" i="1" s="1"/>
  <c r="G26" i="1"/>
  <c r="J26" i="1" s="1"/>
  <c r="G44" i="1"/>
  <c r="J44" i="1" s="1"/>
  <c r="G28" i="1"/>
  <c r="J28" i="1" s="1"/>
  <c r="G29" i="1"/>
  <c r="J29" i="1" s="1"/>
  <c r="G42" i="1"/>
  <c r="J42" i="1" s="1"/>
  <c r="G16" i="1"/>
  <c r="J16" i="1" s="1"/>
  <c r="G17" i="1"/>
  <c r="J17" i="1" s="1"/>
  <c r="G18" i="1"/>
  <c r="J18" i="1" s="1"/>
  <c r="G20" i="1"/>
  <c r="J20" i="1" s="1"/>
  <c r="G14" i="1"/>
  <c r="J14" i="1" s="1"/>
  <c r="G13" i="1"/>
  <c r="G22" i="1"/>
  <c r="J22" i="1" s="1"/>
  <c r="G23" i="1"/>
  <c r="J23" i="1" s="1"/>
  <c r="G19" i="1"/>
  <c r="J19" i="1" s="1"/>
  <c r="G15" i="1"/>
  <c r="J15" i="1" s="1"/>
  <c r="G11" i="1"/>
  <c r="J11" i="1" s="1"/>
  <c r="G9" i="1"/>
  <c r="J9" i="1" s="1"/>
  <c r="G7" i="1"/>
  <c r="J7" i="1" s="1"/>
  <c r="G6" i="1"/>
  <c r="J6" i="1" s="1"/>
  <c r="G12" i="1" l="1"/>
  <c r="J13" i="1"/>
  <c r="J12" i="1"/>
  <c r="G47" i="1"/>
  <c r="J47" i="1" s="1"/>
  <c r="G56" i="1"/>
  <c r="J56" i="1" s="1"/>
  <c r="G75" i="1"/>
  <c r="J75" i="1" s="1"/>
  <c r="G24" i="1"/>
  <c r="J24" i="1" s="1"/>
  <c r="G3" i="1"/>
  <c r="G45" i="1" l="1"/>
  <c r="J45" i="1" s="1"/>
  <c r="G96" i="1"/>
  <c r="J98" i="1" s="1"/>
</calcChain>
</file>

<file path=xl/sharedStrings.xml><?xml version="1.0" encoding="utf-8"?>
<sst xmlns="http://schemas.openxmlformats.org/spreadsheetml/2006/main" count="362" uniqueCount="291">
  <si>
    <t>Nº</t>
  </si>
  <si>
    <t>PREDIO</t>
  </si>
  <si>
    <t>ENDEREÇO</t>
  </si>
  <si>
    <t xml:space="preserve">BAIRRO </t>
  </si>
  <si>
    <t>AREA CONSTRUIDA M²</t>
  </si>
  <si>
    <t>M²</t>
  </si>
  <si>
    <t>VALOR (R$)</t>
  </si>
  <si>
    <t>PREFEITURA MUNICIPAL DE IBAITI</t>
  </si>
  <si>
    <t>RUA, JOSÉ DE MOURA BUENO, Nº23</t>
  </si>
  <si>
    <t>CENTRO</t>
  </si>
  <si>
    <t xml:space="preserve">650,00 M² </t>
  </si>
  <si>
    <t xml:space="preserve">TERMINAL RODOVIARIO </t>
  </si>
  <si>
    <t>532,00 M²</t>
  </si>
  <si>
    <t>POSTO AVANCA DO BOMBEIRO (DEFESA CIVIL)</t>
  </si>
  <si>
    <t>RUA, DR. FRANCISCO DE OLIVEIRA, Nº600</t>
  </si>
  <si>
    <t>212,00 M²</t>
  </si>
  <si>
    <t xml:space="preserve">CENTRO </t>
  </si>
  <si>
    <t>RUA JOAQUIN DA SILVA REIS Nº</t>
  </si>
  <si>
    <t>188,89 M²</t>
  </si>
  <si>
    <t>BIBLIOTECA CIDADÃ</t>
  </si>
  <si>
    <t>RUA JOSÉ CARLOS JACOB N² 120</t>
  </si>
  <si>
    <t>266,00 M²</t>
  </si>
  <si>
    <t xml:space="preserve">CENTRO DE DISTRIBUIÇÃO </t>
  </si>
  <si>
    <t>RUA DR EUCLIDES MONTEIRO S/N</t>
  </si>
  <si>
    <t>JOÃO EDMUNDO DE CARVALHO</t>
  </si>
  <si>
    <t>382,10 M²</t>
  </si>
  <si>
    <t xml:space="preserve">IBGE- FUNDAÇÃO INSTITUTO BRASILEIRO DE GEOGRAFIA E ESTATICA </t>
  </si>
  <si>
    <t>RUA RUI BARBOSA Nº 778</t>
  </si>
  <si>
    <t>107,30 M²</t>
  </si>
  <si>
    <t>CONSELHO TUTELAR</t>
  </si>
  <si>
    <t>120,80 M²</t>
  </si>
  <si>
    <t xml:space="preserve">PATIO DE MAQUINAS </t>
  </si>
  <si>
    <t>AV. ALICE PERREIRA GOULART</t>
  </si>
  <si>
    <t>D.E.R</t>
  </si>
  <si>
    <t>2.405,96 M²</t>
  </si>
  <si>
    <t xml:space="preserve">USINA DE RECICLAGEM </t>
  </si>
  <si>
    <t>RODOVIA PR 435, S/N</t>
  </si>
  <si>
    <t>982,00 M²</t>
  </si>
  <si>
    <t>VIADULTO GRALHA AZUL</t>
  </si>
  <si>
    <t>BR 153, S/N</t>
  </si>
  <si>
    <t>BR 153</t>
  </si>
  <si>
    <t>154,80 M²</t>
  </si>
  <si>
    <t>VIADULTO SAN RAFAEL</t>
  </si>
  <si>
    <t>247,02 M²</t>
  </si>
  <si>
    <t>TRINCHEIRA GRALHA AZUL</t>
  </si>
  <si>
    <t>64,50 M²</t>
  </si>
  <si>
    <t xml:space="preserve">TRINCHEIRA SANTO ANTONIO DE PADUA </t>
  </si>
  <si>
    <t xml:space="preserve">DEPARTAMENTO DE ENGENARIA </t>
  </si>
  <si>
    <t>AV ALICE PERREIRA GOULART</t>
  </si>
  <si>
    <t>118,00 M²</t>
  </si>
  <si>
    <t xml:space="preserve">DEPARTAMENTO DE AGRICULTURA </t>
  </si>
  <si>
    <t>SÃO MIGUEL</t>
  </si>
  <si>
    <t>CENTRO DE EVENTOS (AÉCIO FLAVIO DE OLIVEIRA)</t>
  </si>
  <si>
    <t>RUA ANTONIO GUILHERME SCHUENCK S/N</t>
  </si>
  <si>
    <t>SERRA DOURADA</t>
  </si>
  <si>
    <t>1.181,45 M²</t>
  </si>
  <si>
    <t xml:space="preserve">ESPAÇO CULTURAL DINI DE MOURA FADEL </t>
  </si>
  <si>
    <t>RUA ANTONIO DE MOURA BUENO Nº854</t>
  </si>
  <si>
    <t>348,00 M²</t>
  </si>
  <si>
    <t xml:space="preserve">CASA DA CULTURA </t>
  </si>
  <si>
    <t>RUA DR FRANCISCO DE OLIVEIRA Nº630</t>
  </si>
  <si>
    <t>510,00 M²</t>
  </si>
  <si>
    <t xml:space="preserve">MUSEU MUNICIPAL </t>
  </si>
  <si>
    <t>RUA RUI BARBOSA S/N</t>
  </si>
  <si>
    <t>117,00 M²</t>
  </si>
  <si>
    <t>ESTADIO MUNICIPAL JORGE BANUTH</t>
  </si>
  <si>
    <t xml:space="preserve">RUA ANTONIO DE MOURA BUENO </t>
  </si>
  <si>
    <t>286,54 M²</t>
  </si>
  <si>
    <t>GINAGIO DE ESPORTES PETEZÃO</t>
  </si>
  <si>
    <t>RUA ANTONIO DE MOURA BUENO Nº1000</t>
  </si>
  <si>
    <t>1.794,00 M²</t>
  </si>
  <si>
    <t>GINAGIO DE ESPORTES ZEFERINO ARAUJO BUENO</t>
  </si>
  <si>
    <t xml:space="preserve">RUA JOÃO KULAS </t>
  </si>
  <si>
    <t>OSCAR ARIETA NEGRÃO</t>
  </si>
  <si>
    <t>2.652,00 M²</t>
  </si>
  <si>
    <t>GINAGIO DE ESPORTE MOACIR BABY</t>
  </si>
  <si>
    <t>RUANFRANCISCO PELISSARI S/N</t>
  </si>
  <si>
    <t>1.516,00 M²</t>
  </si>
  <si>
    <t xml:space="preserve">GINAGIO DE ESPORTE CAMPINHOS </t>
  </si>
  <si>
    <t>RUA JOÃO SEVERINO SALES S/N</t>
  </si>
  <si>
    <t>CAMPINHOS</t>
  </si>
  <si>
    <t>1.339,00 M²</t>
  </si>
  <si>
    <t>CEBTRO ESPORTIVO CAMPINHOS (MINI ARENA, ACADEMIA AO AR LIVRE E PARQUINHO)</t>
  </si>
  <si>
    <t xml:space="preserve">1.522,83 M²=OBS= AREA DE CALCADAS, PAISAGISMO E ILUMINAÇÃO </t>
  </si>
  <si>
    <t>ESTADIO CAMPINHOS</t>
  </si>
  <si>
    <t>RUA SALUSTINO MANUEL DE ARAUJO S/N</t>
  </si>
  <si>
    <t>143,66 M²</t>
  </si>
  <si>
    <t>QUADRA VILA GUAY</t>
  </si>
  <si>
    <t>RUA IBAITI, S/N</t>
  </si>
  <si>
    <t>VILA GUAY</t>
  </si>
  <si>
    <t>641,00 M²</t>
  </si>
  <si>
    <t>CENTRO ESPORTIVO FABRICIO UNGOLINI</t>
  </si>
  <si>
    <t>RUA SENADOR ARTHUR SANTOS S/N</t>
  </si>
  <si>
    <t>GRALHA AZUL</t>
  </si>
  <si>
    <t>691,20 M²</t>
  </si>
  <si>
    <t>CENTRO ESPORTIVO JOAO EDMUNDO DE CARVALHO</t>
  </si>
  <si>
    <t>RUA JOÃO ALFREDO COSTA COM RUA ZEFERINO DE ARAUJO BUENO S/N</t>
  </si>
  <si>
    <t>920,00 M²</t>
  </si>
  <si>
    <t>ESTADIO VILA GUAY</t>
  </si>
  <si>
    <t xml:space="preserve">QUADRA ESPORTIVA VASSOURAL </t>
  </si>
  <si>
    <t>VASSOURAL</t>
  </si>
  <si>
    <t xml:space="preserve">QUADRA ESPORTIVA JOÃO EDMUNDO DE CARVALHO </t>
  </si>
  <si>
    <t>RUA JONAS TEIXEIRA S/N</t>
  </si>
  <si>
    <t>QUADRA ESPORTIVA GRALHA AZUL- VILA SANTO ANTONIO</t>
  </si>
  <si>
    <t>QUADRA ESPORTIVA SAN RAFAEL</t>
  </si>
  <si>
    <t>AV. TERTULIANO DE MOURA BUENO S/N</t>
  </si>
  <si>
    <t>SAN RAFAEL</t>
  </si>
  <si>
    <t xml:space="preserve">QUADRA ESPORTIVA PAINEIRAS </t>
  </si>
  <si>
    <t>RUA WALDOMIRO ZANINETTI S/N</t>
  </si>
  <si>
    <t xml:space="preserve">PAINEIRAS </t>
  </si>
  <si>
    <t xml:space="preserve">CREAS </t>
  </si>
  <si>
    <t>JOAO EDMUNDO CARVALHO</t>
  </si>
  <si>
    <t>216,60 M²</t>
  </si>
  <si>
    <t>CRAS</t>
  </si>
  <si>
    <t>198,00 M²</t>
  </si>
  <si>
    <t>CAJJI (CASA DAS CRIANÇAS)</t>
  </si>
  <si>
    <t>347,82 M²</t>
  </si>
  <si>
    <t xml:space="preserve">VACA MECANICA- COZINHA COMUNITÁRIA </t>
  </si>
  <si>
    <t>423,60 M²</t>
  </si>
  <si>
    <t>PROJETO PIA </t>
  </si>
  <si>
    <t>PROJETO PIA CAMPINHOS </t>
  </si>
  <si>
    <t>516.832 M²</t>
  </si>
  <si>
    <t> PROJETO PIA VILA GUAY</t>
  </si>
  <si>
    <t>235,00 M²</t>
  </si>
  <si>
    <t xml:space="preserve"> CASA DE PASSAGEM  </t>
  </si>
  <si>
    <t>295,00 M²</t>
  </si>
  <si>
    <t>CASA DO ARTESÃO (CASA D CAJJI)</t>
  </si>
  <si>
    <t>144,00 M²</t>
  </si>
  <si>
    <t>HOSPITAL MUNICIPAL (FHSMI)</t>
  </si>
  <si>
    <t xml:space="preserve">RUA DR FRANCISCO DE OLIVEIRA </t>
  </si>
  <si>
    <t>UPA</t>
  </si>
  <si>
    <t xml:space="preserve">RUA JOSÉ FORTUNADO HEIDGER </t>
  </si>
  <si>
    <t xml:space="preserve">SANTO ANTONIO DE PADUA </t>
  </si>
  <si>
    <t>1.255,93 M²</t>
  </si>
  <si>
    <t>UBS CENTRAL</t>
  </si>
  <si>
    <t xml:space="preserve"> AVENIDA DRA FERNANDINA GENTILE 93</t>
  </si>
  <si>
    <t xml:space="preserve">  CENTRO</t>
  </si>
  <si>
    <t>693,00 M²</t>
  </si>
  <si>
    <t>UBS COHAPAR</t>
  </si>
  <si>
    <t>RUA FRITZ HERBERSTRE 231</t>
  </si>
  <si>
    <t xml:space="preserve"> COHAPAR</t>
  </si>
  <si>
    <t>383,00 M²</t>
  </si>
  <si>
    <t>UBS GRALHA AZUL</t>
  </si>
  <si>
    <t>218,65 m²</t>
  </si>
  <si>
    <t>UBS PAINEIRAS</t>
  </si>
  <si>
    <t>RUA BRASILAINO A. BOMFIM</t>
  </si>
  <si>
    <t>128,09 M²</t>
  </si>
  <si>
    <t>UBS MULHER</t>
  </si>
  <si>
    <t xml:space="preserve"> AV. TERTULIANO DE MOURA BUENO 391</t>
  </si>
  <si>
    <t xml:space="preserve"> JARDIM SÃO RAFAEL</t>
  </si>
  <si>
    <t>339,00 M²</t>
  </si>
  <si>
    <t>UBS VILA SOSSEGO</t>
  </si>
  <si>
    <t>RUA FRANCISCO PELISSARI S/N</t>
  </si>
  <si>
    <t>VILA SOSSEGO</t>
  </si>
  <si>
    <t>154,56 M²</t>
  </si>
  <si>
    <t>UBS SÃO JUDAS TADEU</t>
  </si>
  <si>
    <t>203,09 M²</t>
  </si>
  <si>
    <t>UBS CAMPINHOS</t>
  </si>
  <si>
    <t xml:space="preserve"> RUA LUIZ DE ARAUJO S/N</t>
  </si>
  <si>
    <t>275,00 M²</t>
  </si>
  <si>
    <t>UBS AMORINHA</t>
  </si>
  <si>
    <t xml:space="preserve"> RUA MARGINAL S/N</t>
  </si>
  <si>
    <t xml:space="preserve"> AMORINHA</t>
  </si>
  <si>
    <t>95,00 M²</t>
  </si>
  <si>
    <t>UBS VILA GUAY</t>
  </si>
  <si>
    <t>RUA IBAITI, 426</t>
  </si>
  <si>
    <t xml:space="preserve"> VILA GUAY</t>
  </si>
  <si>
    <t>120,00 M²</t>
  </si>
  <si>
    <t>VASSORAL</t>
  </si>
  <si>
    <t>105,00 M²</t>
  </si>
  <si>
    <t>UBS PAULISTINHA</t>
  </si>
  <si>
    <t xml:space="preserve"> RUA PRINCIPAL, S/N</t>
  </si>
  <si>
    <t>PAULISTINHA</t>
  </si>
  <si>
    <t>127,00 M²</t>
  </si>
  <si>
    <t>UBS PATRIMONIO DO CAFÉ</t>
  </si>
  <si>
    <t>ESTRADA DA FAZENDA</t>
  </si>
  <si>
    <t>PATRIMONIO DO CAFÉ</t>
  </si>
  <si>
    <t>173,00 M²</t>
  </si>
  <si>
    <t>UBS EUZEBIO DE OLIVEIRA</t>
  </si>
  <si>
    <t>RUA PRINCIPAL, S/N</t>
  </si>
  <si>
    <t>EUZEBIO DE OLIVEIRA</t>
  </si>
  <si>
    <t>66,00 M²</t>
  </si>
  <si>
    <t>CENTRO DE IDENTIFICACAO VIGILANCIA SANITARIA</t>
  </si>
  <si>
    <t xml:space="preserve">RUA DR FERNADINA DO AMARAL GENTILE </t>
  </si>
  <si>
    <t>176,96 M²</t>
  </si>
  <si>
    <t>SECRETARIA DE EDUCACAO</t>
  </si>
  <si>
    <t>RUA ANTONIO DE MOURA BUENO,164</t>
  </si>
  <si>
    <t>414,00 M²</t>
  </si>
  <si>
    <t xml:space="preserve"> CMEI EGIDIO MOURA</t>
  </si>
  <si>
    <t>358,00 M²</t>
  </si>
  <si>
    <t>CMEI FRANCISCA CABRAL BUENO</t>
  </si>
  <si>
    <t>OSCAR NEGRAO</t>
  </si>
  <si>
    <t>613,00 M²</t>
  </si>
  <si>
    <t xml:space="preserve"> CMEI FRANCISCA MARIA DE JESUS SILVA </t>
  </si>
  <si>
    <t>RUA 1, S/N</t>
  </si>
  <si>
    <t>1674,00 M²</t>
  </si>
  <si>
    <t xml:space="preserve"> CMEI NIVALDO TEIXEIRA DA SILVA</t>
  </si>
  <si>
    <t>RUA SÃO JUDAS TADEU S/N</t>
  </si>
  <si>
    <t xml:space="preserve"> SÃO JUDAS TADEU</t>
  </si>
  <si>
    <t>346,00 M²</t>
  </si>
  <si>
    <t>CMEI SÃO FRANCISCO DE ASSIS</t>
  </si>
  <si>
    <t>366,00 M²</t>
  </si>
  <si>
    <t xml:space="preserve"> CMEI TIA HILDA</t>
  </si>
  <si>
    <t>RUA RUI BARBOSA ESQ.RUA ANA NERY, S/N CENTRO</t>
  </si>
  <si>
    <t>565,00 M²</t>
  </si>
  <si>
    <t>CMEI TIA OLIVIA</t>
  </si>
  <si>
    <t>RUA SHIMUZA,261</t>
  </si>
  <si>
    <t xml:space="preserve">VILA SANTO ANTONIO DE PADUA         </t>
  </si>
  <si>
    <t>427,00 M²</t>
  </si>
  <si>
    <t>EM CAMPO MANOEL RIBAS</t>
  </si>
  <si>
    <t>794,00 M²</t>
  </si>
  <si>
    <t>EM PROF.CLOVETE FADEL M. BUENO</t>
  </si>
  <si>
    <t>RUA PADRE ANCHIETA, S/N</t>
  </si>
  <si>
    <t>SÃO JUDAS</t>
  </si>
  <si>
    <t>864,00 M²</t>
  </si>
  <si>
    <t>EM DAIGLES AP. CARVALHO</t>
  </si>
  <si>
    <t>634,00 M²</t>
  </si>
  <si>
    <t>EM DO CAMPO DOM PEDRO 1</t>
  </si>
  <si>
    <t>RUA SÃO JOSE, S/N</t>
  </si>
  <si>
    <t>AMORINHA</t>
  </si>
  <si>
    <t>1596,00 M²</t>
  </si>
  <si>
    <t>EM JOAO SEVERINO SALES</t>
  </si>
  <si>
    <t>RUA PADRE ESTEVAN SZULK, S/N</t>
  </si>
  <si>
    <t>1378,00 M²</t>
  </si>
  <si>
    <t>E.M JOSE GONCALVES DIAS</t>
  </si>
  <si>
    <t>RUA ABRAO FARAH,522</t>
  </si>
  <si>
    <t xml:space="preserve"> CENTRO</t>
  </si>
  <si>
    <t>1342,00 M²</t>
  </si>
  <si>
    <t>EM JUVENTINO DE ARAUJO BUENO</t>
  </si>
  <si>
    <t xml:space="preserve">VILA SANTO ANTONIO DE PADUA                     </t>
  </si>
  <si>
    <t>687,00 M²</t>
  </si>
  <si>
    <t>EM LEONIDAS FEREIRA DE MELO</t>
  </si>
  <si>
    <t>RUA LEONIDAS FERREIRA DE MELO,40</t>
  </si>
  <si>
    <t>COHAPAR</t>
  </si>
  <si>
    <t>811,00 M²</t>
  </si>
  <si>
    <t>EM MONTEIRO LOBATO</t>
  </si>
  <si>
    <t>RUA RUI BARBOSA,275</t>
  </si>
  <si>
    <t>EM SILVIO FERREIRA QUADROS</t>
  </si>
  <si>
    <t>1136,00 M²</t>
  </si>
  <si>
    <t>EM ZACARIAS CARNEIRO</t>
  </si>
  <si>
    <t>373,00 M²</t>
  </si>
  <si>
    <t>EM LAZARO DE MOURA BUENO</t>
  </si>
  <si>
    <t>RUA ROQUE BABY,207</t>
  </si>
  <si>
    <t>1923,00 M²</t>
  </si>
  <si>
    <t>TOTAL</t>
  </si>
  <si>
    <t>Prefeitura de Ibaiti - Planilha de Manutenção Predial - Estimativa</t>
  </si>
  <si>
    <t xml:space="preserve">Juntou com cohapar </t>
  </si>
  <si>
    <t xml:space="preserve">Juntou com v sossego </t>
  </si>
  <si>
    <t>JOÃO EDIMUNDO DE CARVALHO</t>
  </si>
  <si>
    <t>CONSELHOS MUNICIPAIS/ DEMUTRAN</t>
  </si>
  <si>
    <t xml:space="preserve">PORTAL </t>
  </si>
  <si>
    <t>RUA TEOFILO M SILVEIRA</t>
  </si>
  <si>
    <t>PORTAL</t>
  </si>
  <si>
    <t>AV.  GOV. PAULO CRUZ PIMENTEL</t>
  </si>
  <si>
    <t>DER</t>
  </si>
  <si>
    <t>SÃO JUDAS TADEU</t>
  </si>
  <si>
    <t>UBS DER</t>
  </si>
  <si>
    <t>RUA ANTONIO CENRA, S/N</t>
  </si>
  <si>
    <t>RUA EUZÉBIO RODRIGUES MELLO, S/N</t>
  </si>
  <si>
    <t>RUA PROFESSORA ERONEIDES ALVES ROCHA S/N</t>
  </si>
  <si>
    <t>RUA ITÁLIA S/N (MARGINAL BR 153)</t>
  </si>
  <si>
    <t>AV. ALICE PEREIRA GOULART</t>
  </si>
  <si>
    <r>
      <t xml:space="preserve">RUA RUI BARBOSA, </t>
    </r>
    <r>
      <rPr>
        <sz val="10"/>
        <rFont val="Calibri"/>
        <family val="2"/>
      </rPr>
      <t>N° 290</t>
    </r>
  </si>
  <si>
    <t>RUA OTARICO BUENO 150</t>
  </si>
  <si>
    <t xml:space="preserve">AV PAULO CRUZ PIMENTEL </t>
  </si>
  <si>
    <t>RUA ANTONIO CENRA S/N OU RUA PROFESSORA MARIA LOPES DA SILVA 100</t>
  </si>
  <si>
    <t>RUA ALBERTINO BRANDINO DA ROSAL, S/N</t>
  </si>
  <si>
    <t>RUA  PROFESSORA ERONEIDES ALVES ROCHA 455</t>
  </si>
  <si>
    <t>RUA DOMICIANO TEODORO MARTINS 352</t>
  </si>
  <si>
    <t>RUA CINCOL, S/N</t>
  </si>
  <si>
    <t>RUA SHIZUMA JYO</t>
  </si>
  <si>
    <t>RUA PROFESSORA MARIA LOPES DA SILVA</t>
  </si>
  <si>
    <t>302,00M2</t>
  </si>
  <si>
    <t>AV RICARDO BACCO</t>
  </si>
  <si>
    <t>SECRETARIA MUNICIPAL DE ASSISTENCIA SOCIAL</t>
  </si>
  <si>
    <t>SECRETARIA MUNICIPAL DE CULTURA ESPORTE</t>
  </si>
  <si>
    <t>SECRETARIA MUNICIPAL DE ADMINISTRAÇÃO</t>
  </si>
  <si>
    <t>SECRETARIA MUNICIPAL DE OBRAS (AREA CONSTRUIDA)</t>
  </si>
  <si>
    <t>SECRETARIA MUNICIPAL DE SAÚDE</t>
  </si>
  <si>
    <t>SECRETARIA MUNICIPAL DE EDUCAÇÃO</t>
  </si>
  <si>
    <t>Albergue Noturno Imaculado Coração de Maria</t>
  </si>
  <si>
    <t>RUA ANANIAS COSTA, 689</t>
  </si>
  <si>
    <t>Centro</t>
  </si>
  <si>
    <t>1.489,90 M²</t>
  </si>
  <si>
    <t>307,71 M²</t>
  </si>
  <si>
    <t>46,00 M²</t>
  </si>
  <si>
    <t>36,07M²</t>
  </si>
  <si>
    <t>34,30M²</t>
  </si>
  <si>
    <t>476,93M²</t>
  </si>
  <si>
    <t>2043,00 M²</t>
  </si>
  <si>
    <t>247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</si>
</sst>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R$&quot;\ #,##0.00;[Red]\-&quot;R$&quot;\ #,##0.00"/>
    <numFmt numFmtId="43" formatCode="_-* #,##0.00_-;\-* #,##0.00_-;_-* &quot;-&quot;??_-;_-@_-"/>
    <numFmt numFmtId="164" formatCode="&quot;R$&quot;#,##0.00;[Red]\-&quot;R$&quot;#,##0.00"/>
  </numFmts>
  <fonts count="9" x14ac:knownFonts="1">
    <font>
      <sz val="11"/>
      <color theme="1"/>
      <name val="Aptos Narrow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z val="10"/>
      <name val="Calibri"/>
      <family val="2"/>
    </font>
    <font>
      <sz val="11"/>
      <color theme="1"/>
      <name val="Aptos Narrow"/>
      <family val="2"/>
      <scheme val="minor"/>
    </font>
    <font>
      <sz val="11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</font>
    <font>
      <b/>
      <sz val="12"/>
      <color theme="1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3" fontId="4" fillId="0" borderId="0" applyFont="0" applyFill="0" applyBorder="0" applyAlignment="0" applyProtection="0"/>
  </cellStyleXfs>
  <cellXfs count="22">
    <xf numFmtId="0" fontId="0" fillId="0" borderId="0" xfId="0"/>
    <xf numFmtId="0" fontId="1" fillId="0" borderId="1" xfId="0" applyFont="1" applyBorder="1" applyAlignment="1">
      <alignment vertical="center" wrapText="1"/>
    </xf>
    <xf numFmtId="164" fontId="1" fillId="0" borderId="1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right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5" fillId="0" borderId="0" xfId="0" applyFont="1"/>
    <xf numFmtId="8" fontId="5" fillId="0" borderId="0" xfId="0" applyNumberFormat="1" applyFont="1"/>
    <xf numFmtId="8" fontId="5" fillId="2" borderId="0" xfId="0" applyNumberFormat="1" applyFont="1" applyFill="1"/>
    <xf numFmtId="8" fontId="5" fillId="3" borderId="0" xfId="0" applyNumberFormat="1" applyFont="1" applyFill="1"/>
    <xf numFmtId="0" fontId="6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vertical="center" wrapText="1"/>
    </xf>
    <xf numFmtId="0" fontId="7" fillId="0" borderId="0" xfId="0" applyFont="1"/>
    <xf numFmtId="8" fontId="7" fillId="0" borderId="0" xfId="0" applyNumberFormat="1" applyFont="1"/>
    <xf numFmtId="0" fontId="2" fillId="0" borderId="0" xfId="0" applyFont="1" applyAlignment="1">
      <alignment vertical="center" wrapText="1"/>
    </xf>
    <xf numFmtId="0" fontId="5" fillId="0" borderId="2" xfId="0" applyFont="1" applyBorder="1"/>
    <xf numFmtId="43" fontId="2" fillId="0" borderId="1" xfId="1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98"/>
  <sheetViews>
    <sheetView tabSelected="1" zoomScale="85" zoomScaleNormal="85" workbookViewId="0">
      <pane ySplit="2" topLeftCell="A3" activePane="bottomLeft" state="frozen"/>
      <selection pane="bottomLeft" activeCell="E47" sqref="E47"/>
    </sheetView>
  </sheetViews>
  <sheetFormatPr defaultRowHeight="15" x14ac:dyDescent="0.25"/>
  <cols>
    <col min="1" max="1" width="6.5703125" style="15" customWidth="1"/>
    <col min="2" max="2" width="20.7109375" style="15" customWidth="1"/>
    <col min="3" max="3" width="23" style="15" customWidth="1"/>
    <col min="4" max="4" width="14.7109375" style="15" customWidth="1"/>
    <col min="5" max="5" width="13.85546875" style="15" customWidth="1"/>
    <col min="6" max="6" width="8.85546875" style="15" customWidth="1"/>
    <col min="7" max="7" width="15.85546875" style="15" customWidth="1"/>
    <col min="8" max="8" width="13.140625" style="9" hidden="1" customWidth="1"/>
    <col min="9" max="11" width="9.140625" style="9" hidden="1" customWidth="1"/>
    <col min="12" max="12" width="13.85546875" style="9" hidden="1" customWidth="1"/>
    <col min="13" max="16384" width="9.140625" style="9"/>
  </cols>
  <sheetData>
    <row r="1" spans="1:12" ht="15.75" x14ac:dyDescent="0.25">
      <c r="A1" s="20" t="s">
        <v>245</v>
      </c>
      <c r="B1" s="20"/>
      <c r="C1" s="20"/>
      <c r="D1" s="20"/>
      <c r="E1" s="20"/>
      <c r="F1" s="20"/>
      <c r="G1" s="20"/>
    </row>
    <row r="2" spans="1:12" ht="25.5" x14ac:dyDescent="0.2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3" t="s">
        <v>6</v>
      </c>
    </row>
    <row r="3" spans="1:12" ht="15.75" customHeight="1" x14ac:dyDescent="0.25">
      <c r="A3" s="21" t="s">
        <v>276</v>
      </c>
      <c r="B3" s="21"/>
      <c r="C3" s="21"/>
      <c r="D3" s="21"/>
      <c r="E3" s="21"/>
      <c r="F3" s="21"/>
      <c r="G3" s="2">
        <f>SUM(G4:G11)</f>
        <v>154413.22050000002</v>
      </c>
    </row>
    <row r="4" spans="1:12" ht="25.5" x14ac:dyDescent="0.25">
      <c r="A4" s="4">
        <v>1</v>
      </c>
      <c r="B4" s="7" t="s">
        <v>19</v>
      </c>
      <c r="C4" s="5" t="s">
        <v>20</v>
      </c>
      <c r="D4" s="5" t="s">
        <v>9</v>
      </c>
      <c r="E4" s="5" t="s">
        <v>21</v>
      </c>
      <c r="F4" s="19">
        <v>266</v>
      </c>
      <c r="G4" s="6">
        <f t="shared" ref="G4:G11" si="0">L4*0.1+L4</f>
        <v>42880.530000000006</v>
      </c>
      <c r="J4" s="10">
        <f t="shared" ref="J4:J11" si="1">G4/F4</f>
        <v>161.20500000000001</v>
      </c>
      <c r="L4" s="6">
        <f>F4*146.55</f>
        <v>38982.300000000003</v>
      </c>
    </row>
    <row r="5" spans="1:12" ht="25.5" x14ac:dyDescent="0.25">
      <c r="A5" s="4">
        <v>2</v>
      </c>
      <c r="B5" s="7" t="s">
        <v>22</v>
      </c>
      <c r="C5" s="5" t="s">
        <v>23</v>
      </c>
      <c r="D5" s="5" t="s">
        <v>24</v>
      </c>
      <c r="E5" s="5" t="s">
        <v>25</v>
      </c>
      <c r="F5" s="19">
        <v>328</v>
      </c>
      <c r="G5" s="6">
        <f t="shared" si="0"/>
        <v>14745.786</v>
      </c>
      <c r="J5" s="10">
        <f t="shared" si="1"/>
        <v>44.956664634146343</v>
      </c>
      <c r="L5" s="6">
        <v>13405.26</v>
      </c>
    </row>
    <row r="6" spans="1:12" x14ac:dyDescent="0.25">
      <c r="A6" s="4">
        <v>3</v>
      </c>
      <c r="B6" s="5" t="s">
        <v>29</v>
      </c>
      <c r="C6" s="5" t="s">
        <v>27</v>
      </c>
      <c r="D6" s="5" t="s">
        <v>16</v>
      </c>
      <c r="E6" s="5" t="s">
        <v>30</v>
      </c>
      <c r="F6" s="19">
        <v>120.8</v>
      </c>
      <c r="G6" s="6">
        <f t="shared" si="0"/>
        <v>6241.0040000000008</v>
      </c>
      <c r="H6" s="9">
        <f>SUM(F1:F6)</f>
        <v>714.8</v>
      </c>
      <c r="J6" s="11">
        <f t="shared" si="1"/>
        <v>51.663940397350999</v>
      </c>
      <c r="L6" s="6">
        <v>5673.64</v>
      </c>
    </row>
    <row r="7" spans="1:12" ht="25.5" x14ac:dyDescent="0.25">
      <c r="A7" s="4">
        <v>4</v>
      </c>
      <c r="B7" s="5" t="s">
        <v>249</v>
      </c>
      <c r="C7" s="5" t="s">
        <v>17</v>
      </c>
      <c r="D7" s="5" t="s">
        <v>9</v>
      </c>
      <c r="E7" s="5" t="s">
        <v>18</v>
      </c>
      <c r="F7" s="19">
        <v>188.89</v>
      </c>
      <c r="G7" s="6">
        <f t="shared" si="0"/>
        <v>9758.8040000000001</v>
      </c>
      <c r="J7" s="11">
        <f t="shared" si="1"/>
        <v>51.663952564984918</v>
      </c>
      <c r="L7" s="6">
        <v>8871.64</v>
      </c>
    </row>
    <row r="8" spans="1:12" ht="51" x14ac:dyDescent="0.25">
      <c r="A8" s="4">
        <v>5</v>
      </c>
      <c r="B8" s="7" t="s">
        <v>26</v>
      </c>
      <c r="C8" s="5" t="s">
        <v>27</v>
      </c>
      <c r="D8" s="5" t="s">
        <v>9</v>
      </c>
      <c r="E8" s="5" t="s">
        <v>28</v>
      </c>
      <c r="F8" s="19">
        <v>107.3</v>
      </c>
      <c r="G8" s="6">
        <f t="shared" si="0"/>
        <v>17297.2965</v>
      </c>
      <c r="J8" s="10">
        <f t="shared" si="1"/>
        <v>161.20500000000001</v>
      </c>
      <c r="L8" s="6">
        <f>F8*146.55</f>
        <v>15724.815000000001</v>
      </c>
    </row>
    <row r="9" spans="1:12" ht="38.25" x14ac:dyDescent="0.25">
      <c r="A9" s="4">
        <v>6</v>
      </c>
      <c r="B9" s="5" t="s">
        <v>13</v>
      </c>
      <c r="C9" s="5" t="s">
        <v>14</v>
      </c>
      <c r="D9" s="5" t="s">
        <v>9</v>
      </c>
      <c r="E9" s="5" t="s">
        <v>15</v>
      </c>
      <c r="F9" s="19">
        <v>212</v>
      </c>
      <c r="G9" s="6">
        <f t="shared" si="0"/>
        <v>16425.2</v>
      </c>
      <c r="J9" s="10">
        <f t="shared" si="1"/>
        <v>77.477358490566047</v>
      </c>
      <c r="L9" s="6">
        <v>14932</v>
      </c>
    </row>
    <row r="10" spans="1:12" ht="25.5" x14ac:dyDescent="0.25">
      <c r="A10" s="4">
        <v>7</v>
      </c>
      <c r="B10" s="5" t="s">
        <v>7</v>
      </c>
      <c r="C10" s="5" t="s">
        <v>8</v>
      </c>
      <c r="D10" s="5" t="s">
        <v>9</v>
      </c>
      <c r="E10" s="5" t="s">
        <v>10</v>
      </c>
      <c r="F10" s="19">
        <v>650</v>
      </c>
      <c r="G10" s="6">
        <f t="shared" si="0"/>
        <v>33147.4</v>
      </c>
      <c r="J10" s="10">
        <f t="shared" si="1"/>
        <v>50.996000000000002</v>
      </c>
      <c r="L10" s="6">
        <f>F10*46.36</f>
        <v>30134</v>
      </c>
    </row>
    <row r="11" spans="1:12" x14ac:dyDescent="0.25">
      <c r="A11" s="4">
        <v>8</v>
      </c>
      <c r="B11" s="5" t="s">
        <v>11</v>
      </c>
      <c r="C11" s="5" t="s">
        <v>63</v>
      </c>
      <c r="D11" s="5" t="s">
        <v>9</v>
      </c>
      <c r="E11" s="5" t="s">
        <v>12</v>
      </c>
      <c r="F11" s="19">
        <v>532</v>
      </c>
      <c r="G11" s="6">
        <f t="shared" si="0"/>
        <v>13917.2</v>
      </c>
      <c r="J11" s="10">
        <f t="shared" si="1"/>
        <v>26.16015037593985</v>
      </c>
      <c r="L11" s="6">
        <v>12652</v>
      </c>
    </row>
    <row r="12" spans="1:12" ht="15.75" customHeight="1" x14ac:dyDescent="0.25">
      <c r="A12" s="21" t="s">
        <v>277</v>
      </c>
      <c r="B12" s="21"/>
      <c r="C12" s="21"/>
      <c r="D12" s="21"/>
      <c r="E12" s="21"/>
      <c r="F12" s="21">
        <v>4344.47</v>
      </c>
      <c r="G12" s="2">
        <f>SUM(G13:G23)</f>
        <v>108079.79399999998</v>
      </c>
      <c r="J12" s="10">
        <f t="shared" ref="J12:J56" si="2">G12/F12</f>
        <v>24.877555605171626</v>
      </c>
      <c r="L12" s="2">
        <f>SUM(L13:L23)</f>
        <v>99040.74</v>
      </c>
    </row>
    <row r="13" spans="1:12" ht="25.5" x14ac:dyDescent="0.25">
      <c r="A13" s="4">
        <v>9</v>
      </c>
      <c r="B13" s="5" t="s">
        <v>50</v>
      </c>
      <c r="C13" s="7" t="s">
        <v>260</v>
      </c>
      <c r="D13" s="5" t="s">
        <v>51</v>
      </c>
      <c r="E13" s="5" t="s">
        <v>284</v>
      </c>
      <c r="F13" s="19">
        <v>307.70999999999998</v>
      </c>
      <c r="G13" s="6">
        <f t="shared" ref="G13:G20" si="3">L13*0.1+L13</f>
        <v>15897.519</v>
      </c>
      <c r="J13" s="11">
        <f t="shared" ref="J13:J23" si="4">G13/F13</f>
        <v>51.663966071950867</v>
      </c>
      <c r="L13" s="6">
        <v>14452.29</v>
      </c>
    </row>
    <row r="14" spans="1:12" ht="25.5" x14ac:dyDescent="0.25">
      <c r="A14" s="4">
        <v>10</v>
      </c>
      <c r="B14" s="5" t="s">
        <v>47</v>
      </c>
      <c r="C14" s="5" t="s">
        <v>48</v>
      </c>
      <c r="D14" s="5" t="s">
        <v>33</v>
      </c>
      <c r="E14" s="5" t="s">
        <v>49</v>
      </c>
      <c r="F14" s="19">
        <v>118</v>
      </c>
      <c r="G14" s="6">
        <f t="shared" si="3"/>
        <v>17096.353999999999</v>
      </c>
      <c r="J14" s="10">
        <f t="shared" si="4"/>
        <v>144.88435593220339</v>
      </c>
      <c r="L14" s="6">
        <v>15542.14</v>
      </c>
    </row>
    <row r="15" spans="1:12" ht="25.5" x14ac:dyDescent="0.25">
      <c r="A15" s="4">
        <v>11</v>
      </c>
      <c r="B15" s="5" t="s">
        <v>31</v>
      </c>
      <c r="C15" s="5" t="s">
        <v>32</v>
      </c>
      <c r="D15" s="5" t="s">
        <v>33</v>
      </c>
      <c r="E15" s="5" t="s">
        <v>34</v>
      </c>
      <c r="F15" s="19">
        <v>2405.96</v>
      </c>
      <c r="G15" s="6">
        <f t="shared" si="3"/>
        <v>33000</v>
      </c>
      <c r="J15" s="10">
        <f t="shared" si="4"/>
        <v>13.715938752098953</v>
      </c>
      <c r="L15" s="6">
        <v>30000</v>
      </c>
    </row>
    <row r="16" spans="1:12" x14ac:dyDescent="0.25">
      <c r="A16" s="4">
        <v>12</v>
      </c>
      <c r="B16" s="5" t="s">
        <v>252</v>
      </c>
      <c r="C16" s="7" t="s">
        <v>273</v>
      </c>
      <c r="D16" s="5" t="s">
        <v>254</v>
      </c>
      <c r="E16" s="5" t="s">
        <v>285</v>
      </c>
      <c r="F16" s="19">
        <v>46</v>
      </c>
      <c r="G16" s="6">
        <f t="shared" si="3"/>
        <v>2376.6819999999998</v>
      </c>
      <c r="J16" s="10">
        <f t="shared" si="4"/>
        <v>51.666999999999994</v>
      </c>
      <c r="L16" s="6">
        <v>2160.62</v>
      </c>
    </row>
    <row r="17" spans="1:12" ht="25.5" x14ac:dyDescent="0.25">
      <c r="A17" s="4">
        <v>13</v>
      </c>
      <c r="B17" s="5" t="s">
        <v>252</v>
      </c>
      <c r="C17" s="5" t="s">
        <v>253</v>
      </c>
      <c r="D17" s="5" t="s">
        <v>255</v>
      </c>
      <c r="E17" s="5" t="s">
        <v>286</v>
      </c>
      <c r="F17" s="19">
        <v>36.07</v>
      </c>
      <c r="G17" s="6">
        <f t="shared" si="3"/>
        <v>1863.6200000000001</v>
      </c>
      <c r="J17" s="10">
        <f t="shared" si="4"/>
        <v>51.666759079567512</v>
      </c>
      <c r="L17" s="6">
        <v>1694.2</v>
      </c>
    </row>
    <row r="18" spans="1:12" x14ac:dyDescent="0.25">
      <c r="A18" s="4">
        <v>14</v>
      </c>
      <c r="B18" s="5" t="s">
        <v>250</v>
      </c>
      <c r="C18" s="5" t="s">
        <v>251</v>
      </c>
      <c r="D18" s="5" t="s">
        <v>9</v>
      </c>
      <c r="E18" s="5" t="s">
        <v>287</v>
      </c>
      <c r="F18" s="19">
        <v>34.299999999999997</v>
      </c>
      <c r="G18" s="6">
        <f t="shared" si="3"/>
        <v>1772.1769999999999</v>
      </c>
      <c r="J18" s="10">
        <f t="shared" si="4"/>
        <v>51.666967930029159</v>
      </c>
      <c r="L18" s="6">
        <v>1611.07</v>
      </c>
    </row>
    <row r="19" spans="1:12" ht="25.5" x14ac:dyDescent="0.25">
      <c r="A19" s="4">
        <v>15</v>
      </c>
      <c r="B19" s="5" t="s">
        <v>44</v>
      </c>
      <c r="C19" s="5" t="s">
        <v>39</v>
      </c>
      <c r="D19" s="5" t="s">
        <v>40</v>
      </c>
      <c r="E19" s="5" t="s">
        <v>45</v>
      </c>
      <c r="F19" s="19">
        <v>64.5</v>
      </c>
      <c r="G19" s="6">
        <f t="shared" si="3"/>
        <v>3332.3289999999997</v>
      </c>
      <c r="J19" s="11">
        <f t="shared" si="4"/>
        <v>51.664015503875966</v>
      </c>
      <c r="L19" s="6">
        <v>3029.39</v>
      </c>
    </row>
    <row r="20" spans="1:12" ht="25.5" x14ac:dyDescent="0.25">
      <c r="A20" s="4">
        <v>16</v>
      </c>
      <c r="B20" s="5" t="s">
        <v>46</v>
      </c>
      <c r="C20" s="5" t="s">
        <v>39</v>
      </c>
      <c r="D20" s="5" t="s">
        <v>40</v>
      </c>
      <c r="E20" s="5" t="s">
        <v>45</v>
      </c>
      <c r="F20" s="19">
        <v>64.5</v>
      </c>
      <c r="G20" s="6">
        <f t="shared" si="3"/>
        <v>3332.3289999999997</v>
      </c>
      <c r="J20" s="11">
        <f t="shared" si="4"/>
        <v>51.664015503875966</v>
      </c>
      <c r="L20" s="6">
        <v>3029.39</v>
      </c>
    </row>
    <row r="21" spans="1:12" x14ac:dyDescent="0.25">
      <c r="A21" s="4">
        <v>17</v>
      </c>
      <c r="B21" s="5" t="s">
        <v>35</v>
      </c>
      <c r="C21" s="5" t="s">
        <v>36</v>
      </c>
      <c r="D21" s="5"/>
      <c r="E21" s="5" t="s">
        <v>37</v>
      </c>
      <c r="F21" s="19">
        <v>982</v>
      </c>
      <c r="G21" s="6">
        <f>L21</f>
        <v>8650.2000000000007</v>
      </c>
      <c r="J21" s="10">
        <f t="shared" si="4"/>
        <v>8.8087576374745424</v>
      </c>
      <c r="L21" s="6">
        <v>8650.2000000000007</v>
      </c>
    </row>
    <row r="22" spans="1:12" x14ac:dyDescent="0.25">
      <c r="A22" s="4">
        <v>18</v>
      </c>
      <c r="B22" s="5" t="s">
        <v>38</v>
      </c>
      <c r="C22" s="5" t="s">
        <v>39</v>
      </c>
      <c r="D22" s="5" t="s">
        <v>40</v>
      </c>
      <c r="E22" s="5" t="s">
        <v>41</v>
      </c>
      <c r="F22" s="19">
        <v>154.80000000000001</v>
      </c>
      <c r="G22" s="6">
        <f>L22*0.1+L22</f>
        <v>7997.5829999999996</v>
      </c>
      <c r="J22" s="11">
        <f t="shared" si="4"/>
        <v>51.663972868217051</v>
      </c>
      <c r="L22" s="6">
        <v>7270.53</v>
      </c>
    </row>
    <row r="23" spans="1:12" x14ac:dyDescent="0.25">
      <c r="A23" s="4">
        <v>19</v>
      </c>
      <c r="B23" s="5" t="s">
        <v>42</v>
      </c>
      <c r="C23" s="5" t="s">
        <v>39</v>
      </c>
      <c r="D23" s="5" t="s">
        <v>40</v>
      </c>
      <c r="E23" s="5" t="s">
        <v>43</v>
      </c>
      <c r="F23" s="19">
        <v>247</v>
      </c>
      <c r="G23" s="6">
        <f>L23*0.1+L23</f>
        <v>12761.001</v>
      </c>
      <c r="J23" s="11">
        <f t="shared" si="4"/>
        <v>51.663971659919028</v>
      </c>
      <c r="L23" s="6">
        <v>11600.91</v>
      </c>
    </row>
    <row r="24" spans="1:12" ht="15.75" customHeight="1" x14ac:dyDescent="0.25">
      <c r="A24" s="21" t="s">
        <v>275</v>
      </c>
      <c r="B24" s="21"/>
      <c r="C24" s="21"/>
      <c r="D24" s="21"/>
      <c r="E24" s="21"/>
      <c r="F24" s="21"/>
      <c r="G24" s="2">
        <f>SUM(G25:G44)</f>
        <v>1159688.0773500002</v>
      </c>
      <c r="H24" s="9">
        <f>SUM(F13:F20)</f>
        <v>3077.0400000000004</v>
      </c>
      <c r="J24" s="10" t="e">
        <f t="shared" si="2"/>
        <v>#DIV/0!</v>
      </c>
      <c r="L24" s="2">
        <f>SUM(L25:L44)</f>
        <v>1054261.8884999999</v>
      </c>
    </row>
    <row r="25" spans="1:12" ht="25.5" x14ac:dyDescent="0.25">
      <c r="A25" s="4">
        <v>20</v>
      </c>
      <c r="B25" s="7" t="s">
        <v>59</v>
      </c>
      <c r="C25" s="5" t="s">
        <v>60</v>
      </c>
      <c r="D25" s="5" t="s">
        <v>9</v>
      </c>
      <c r="E25" s="5" t="s">
        <v>61</v>
      </c>
      <c r="F25" s="19">
        <v>510</v>
      </c>
      <c r="G25" s="6">
        <f t="shared" ref="G25:G44" si="5">L25*0.1+L25</f>
        <v>82214.55</v>
      </c>
      <c r="J25" s="10">
        <f t="shared" ref="J25:J44" si="6">G25/F25</f>
        <v>161.20500000000001</v>
      </c>
      <c r="L25" s="6">
        <f>F25*146.55</f>
        <v>74740.5</v>
      </c>
    </row>
    <row r="26" spans="1:12" ht="63.75" x14ac:dyDescent="0.25">
      <c r="A26" s="4">
        <v>21</v>
      </c>
      <c r="B26" s="5" t="s">
        <v>82</v>
      </c>
      <c r="C26" s="5" t="s">
        <v>79</v>
      </c>
      <c r="D26" s="5" t="s">
        <v>80</v>
      </c>
      <c r="E26" s="5" t="s">
        <v>83</v>
      </c>
      <c r="F26" s="19">
        <v>1522.83</v>
      </c>
      <c r="G26" s="6">
        <f t="shared" si="5"/>
        <v>11929.851999999999</v>
      </c>
      <c r="J26" s="10">
        <f t="shared" si="6"/>
        <v>7.8340011688763678</v>
      </c>
      <c r="L26" s="6">
        <v>10845.32</v>
      </c>
    </row>
    <row r="27" spans="1:12" ht="38.25" x14ac:dyDescent="0.25">
      <c r="A27" s="4">
        <v>22</v>
      </c>
      <c r="B27" s="7" t="s">
        <v>52</v>
      </c>
      <c r="C27" s="5" t="s">
        <v>53</v>
      </c>
      <c r="D27" s="5" t="s">
        <v>54</v>
      </c>
      <c r="E27" s="5" t="s">
        <v>55</v>
      </c>
      <c r="F27" s="19">
        <v>1181.45</v>
      </c>
      <c r="G27" s="6">
        <f t="shared" si="5"/>
        <v>329226.40135000006</v>
      </c>
      <c r="J27" s="10">
        <f t="shared" si="6"/>
        <v>278.66300000000001</v>
      </c>
      <c r="L27" s="6">
        <f>F27*253.33</f>
        <v>299296.72850000003</v>
      </c>
    </row>
    <row r="28" spans="1:12" ht="25.5" x14ac:dyDescent="0.25">
      <c r="A28" s="4">
        <v>23</v>
      </c>
      <c r="B28" s="5" t="s">
        <v>91</v>
      </c>
      <c r="C28" s="5" t="s">
        <v>92</v>
      </c>
      <c r="D28" s="5" t="s">
        <v>93</v>
      </c>
      <c r="E28" s="5" t="s">
        <v>94</v>
      </c>
      <c r="F28" s="19">
        <v>691</v>
      </c>
      <c r="G28" s="6">
        <f t="shared" si="5"/>
        <v>13699.807000000001</v>
      </c>
      <c r="J28" s="10">
        <f t="shared" si="6"/>
        <v>19.826059334298119</v>
      </c>
      <c r="L28" s="6">
        <v>12454.37</v>
      </c>
    </row>
    <row r="29" spans="1:12" ht="38.25" x14ac:dyDescent="0.25">
      <c r="A29" s="4">
        <v>24</v>
      </c>
      <c r="B29" s="5" t="s">
        <v>95</v>
      </c>
      <c r="C29" s="5" t="s">
        <v>96</v>
      </c>
      <c r="D29" s="5" t="s">
        <v>24</v>
      </c>
      <c r="E29" s="5" t="s">
        <v>97</v>
      </c>
      <c r="F29" s="19">
        <v>920</v>
      </c>
      <c r="G29" s="6">
        <f t="shared" si="5"/>
        <v>11230.867999999999</v>
      </c>
      <c r="J29" s="10">
        <f t="shared" si="6"/>
        <v>12.207465217391302</v>
      </c>
      <c r="L29" s="6">
        <v>10209.879999999999</v>
      </c>
    </row>
    <row r="30" spans="1:12" ht="25.5" x14ac:dyDescent="0.25">
      <c r="A30" s="4">
        <v>25</v>
      </c>
      <c r="B30" s="5" t="s">
        <v>56</v>
      </c>
      <c r="C30" s="5" t="s">
        <v>57</v>
      </c>
      <c r="D30" s="5" t="s">
        <v>9</v>
      </c>
      <c r="E30" s="5" t="s">
        <v>58</v>
      </c>
      <c r="F30" s="19">
        <v>348</v>
      </c>
      <c r="G30" s="6">
        <f t="shared" si="5"/>
        <v>13579.071</v>
      </c>
      <c r="J30" s="10">
        <f t="shared" si="6"/>
        <v>39.020318965517241</v>
      </c>
      <c r="L30" s="6">
        <v>12344.61</v>
      </c>
    </row>
    <row r="31" spans="1:12" ht="25.5" x14ac:dyDescent="0.25">
      <c r="A31" s="4">
        <v>26</v>
      </c>
      <c r="B31" s="7" t="s">
        <v>84</v>
      </c>
      <c r="C31" s="5" t="s">
        <v>85</v>
      </c>
      <c r="D31" s="5" t="s">
        <v>80</v>
      </c>
      <c r="E31" s="5" t="s">
        <v>86</v>
      </c>
      <c r="F31" s="19">
        <v>143.66</v>
      </c>
      <c r="G31" s="6">
        <f t="shared" si="5"/>
        <v>17066.807999999997</v>
      </c>
      <c r="J31" s="11">
        <f t="shared" si="6"/>
        <v>118.79999999999998</v>
      </c>
      <c r="L31" s="6">
        <f>F31*108</f>
        <v>15515.279999999999</v>
      </c>
    </row>
    <row r="32" spans="1:12" ht="25.5" x14ac:dyDescent="0.25">
      <c r="A32" s="4">
        <v>27</v>
      </c>
      <c r="B32" s="5" t="s">
        <v>65</v>
      </c>
      <c r="C32" s="5" t="s">
        <v>66</v>
      </c>
      <c r="D32" s="5" t="s">
        <v>9</v>
      </c>
      <c r="E32" s="5" t="s">
        <v>67</v>
      </c>
      <c r="F32" s="19">
        <v>286</v>
      </c>
      <c r="G32" s="6">
        <f t="shared" si="5"/>
        <v>14775.903999999999</v>
      </c>
      <c r="J32" s="11">
        <f t="shared" si="6"/>
        <v>51.663999999999994</v>
      </c>
      <c r="L32" s="6">
        <v>13432.64</v>
      </c>
    </row>
    <row r="33" spans="1:12" x14ac:dyDescent="0.25">
      <c r="A33" s="4">
        <v>28</v>
      </c>
      <c r="B33" s="7" t="s">
        <v>98</v>
      </c>
      <c r="C33" s="5" t="s">
        <v>88</v>
      </c>
      <c r="D33" s="5" t="s">
        <v>89</v>
      </c>
      <c r="E33" s="5"/>
      <c r="F33" s="19">
        <v>641</v>
      </c>
      <c r="G33" s="6">
        <f t="shared" si="5"/>
        <v>32688.435999999998</v>
      </c>
      <c r="J33" s="12">
        <f t="shared" si="6"/>
        <v>50.995999999999995</v>
      </c>
      <c r="L33" s="6">
        <f>F33*46.36</f>
        <v>29716.76</v>
      </c>
    </row>
    <row r="34" spans="1:12" ht="25.5" x14ac:dyDescent="0.25">
      <c r="A34" s="4">
        <v>29</v>
      </c>
      <c r="B34" s="5" t="s">
        <v>78</v>
      </c>
      <c r="C34" s="5" t="s">
        <v>79</v>
      </c>
      <c r="D34" s="5" t="s">
        <v>80</v>
      </c>
      <c r="E34" s="5" t="s">
        <v>81</v>
      </c>
      <c r="F34" s="19">
        <v>1339</v>
      </c>
      <c r="G34" s="6">
        <f t="shared" si="5"/>
        <v>11978.075999999999</v>
      </c>
      <c r="J34" s="10">
        <f t="shared" si="6"/>
        <v>8.9455384615384617</v>
      </c>
      <c r="L34" s="6">
        <v>10889.16</v>
      </c>
    </row>
    <row r="35" spans="1:12" ht="25.5" x14ac:dyDescent="0.25">
      <c r="A35" s="4">
        <v>30</v>
      </c>
      <c r="B35" s="7" t="s">
        <v>75</v>
      </c>
      <c r="C35" s="5" t="s">
        <v>76</v>
      </c>
      <c r="D35" s="5" t="s">
        <v>248</v>
      </c>
      <c r="E35" s="5" t="s">
        <v>77</v>
      </c>
      <c r="F35" s="19">
        <v>1516</v>
      </c>
      <c r="G35" s="6">
        <f t="shared" si="5"/>
        <v>77309.935999999987</v>
      </c>
      <c r="J35" s="10">
        <f t="shared" si="6"/>
        <v>50.995999999999988</v>
      </c>
      <c r="L35" s="6">
        <f>F35*46.36</f>
        <v>70281.759999999995</v>
      </c>
    </row>
    <row r="36" spans="1:12" ht="25.5" x14ac:dyDescent="0.25">
      <c r="A36" s="4">
        <v>31</v>
      </c>
      <c r="B36" s="7" t="s">
        <v>68</v>
      </c>
      <c r="C36" s="5" t="s">
        <v>69</v>
      </c>
      <c r="D36" s="5" t="s">
        <v>9</v>
      </c>
      <c r="E36" s="5" t="s">
        <v>70</v>
      </c>
      <c r="F36" s="19">
        <v>1794</v>
      </c>
      <c r="G36" s="6">
        <f t="shared" si="5"/>
        <v>213127.2</v>
      </c>
      <c r="J36" s="10">
        <f t="shared" si="6"/>
        <v>118.80000000000001</v>
      </c>
      <c r="L36" s="6">
        <f>F36*108</f>
        <v>193752</v>
      </c>
    </row>
    <row r="37" spans="1:12" ht="38.25" x14ac:dyDescent="0.25">
      <c r="A37" s="4">
        <v>32</v>
      </c>
      <c r="B37" s="7" t="s">
        <v>71</v>
      </c>
      <c r="C37" s="5" t="s">
        <v>72</v>
      </c>
      <c r="D37" s="5" t="s">
        <v>73</v>
      </c>
      <c r="E37" s="5" t="s">
        <v>74</v>
      </c>
      <c r="F37" s="19">
        <v>2652</v>
      </c>
      <c r="G37" s="6">
        <f t="shared" si="5"/>
        <v>135241.39199999999</v>
      </c>
      <c r="J37" s="10">
        <f t="shared" si="6"/>
        <v>50.995999999999995</v>
      </c>
      <c r="L37" s="6">
        <f>F37*46.36</f>
        <v>122946.72</v>
      </c>
    </row>
    <row r="38" spans="1:12" x14ac:dyDescent="0.25">
      <c r="A38" s="4">
        <v>33</v>
      </c>
      <c r="B38" s="7" t="s">
        <v>62</v>
      </c>
      <c r="C38" s="5" t="s">
        <v>63</v>
      </c>
      <c r="D38" s="5" t="s">
        <v>9</v>
      </c>
      <c r="E38" s="5" t="s">
        <v>64</v>
      </c>
      <c r="F38" s="19">
        <v>117</v>
      </c>
      <c r="G38" s="6">
        <f t="shared" si="5"/>
        <v>18860.985000000001</v>
      </c>
      <c r="J38" s="11">
        <f t="shared" si="6"/>
        <v>161.20500000000001</v>
      </c>
      <c r="L38" s="6">
        <f>F38*146.55</f>
        <v>17146.350000000002</v>
      </c>
    </row>
    <row r="39" spans="1:12" ht="38.25" x14ac:dyDescent="0.25">
      <c r="A39" s="4">
        <v>34</v>
      </c>
      <c r="B39" s="7" t="s">
        <v>103</v>
      </c>
      <c r="C39" s="5" t="s">
        <v>258</v>
      </c>
      <c r="D39" s="5" t="s">
        <v>93</v>
      </c>
      <c r="E39" s="5" t="s">
        <v>90</v>
      </c>
      <c r="F39" s="19">
        <v>641</v>
      </c>
      <c r="G39" s="6">
        <f t="shared" si="5"/>
        <v>32688.435999999998</v>
      </c>
      <c r="J39" s="12">
        <f t="shared" si="6"/>
        <v>50.995999999999995</v>
      </c>
      <c r="L39" s="6">
        <f>F39*46.36</f>
        <v>29716.76</v>
      </c>
    </row>
    <row r="40" spans="1:12" ht="38.25" x14ac:dyDescent="0.25">
      <c r="A40" s="4">
        <v>35</v>
      </c>
      <c r="B40" s="7" t="s">
        <v>101</v>
      </c>
      <c r="C40" s="5" t="s">
        <v>102</v>
      </c>
      <c r="D40" s="5" t="s">
        <v>24</v>
      </c>
      <c r="E40" s="5" t="s">
        <v>90</v>
      </c>
      <c r="F40" s="19">
        <v>641</v>
      </c>
      <c r="G40" s="6">
        <f t="shared" si="5"/>
        <v>32688.435999999998</v>
      </c>
      <c r="J40" s="12">
        <f t="shared" si="6"/>
        <v>50.995999999999995</v>
      </c>
      <c r="L40" s="6">
        <f>F40*46.36</f>
        <v>29716.76</v>
      </c>
    </row>
    <row r="41" spans="1:12" ht="25.5" x14ac:dyDescent="0.25">
      <c r="A41" s="4">
        <v>36</v>
      </c>
      <c r="B41" s="7" t="s">
        <v>107</v>
      </c>
      <c r="C41" s="5" t="s">
        <v>108</v>
      </c>
      <c r="D41" s="5" t="s">
        <v>109</v>
      </c>
      <c r="E41" s="5" t="s">
        <v>90</v>
      </c>
      <c r="F41" s="19">
        <v>641</v>
      </c>
      <c r="G41" s="6">
        <f t="shared" si="5"/>
        <v>32688.435999999998</v>
      </c>
      <c r="J41" s="12">
        <f t="shared" si="6"/>
        <v>50.995999999999995</v>
      </c>
      <c r="L41" s="6">
        <f>F41*46.36</f>
        <v>29716.76</v>
      </c>
    </row>
    <row r="42" spans="1:12" ht="25.5" x14ac:dyDescent="0.25">
      <c r="A42" s="4">
        <v>37</v>
      </c>
      <c r="B42" s="7" t="s">
        <v>104</v>
      </c>
      <c r="C42" s="5" t="s">
        <v>105</v>
      </c>
      <c r="D42" s="5" t="s">
        <v>106</v>
      </c>
      <c r="E42" s="5" t="s">
        <v>90</v>
      </c>
      <c r="F42" s="19">
        <v>641</v>
      </c>
      <c r="G42" s="6">
        <f t="shared" si="5"/>
        <v>32688.435999999998</v>
      </c>
      <c r="J42" s="12">
        <f t="shared" si="6"/>
        <v>50.995999999999995</v>
      </c>
      <c r="L42" s="6">
        <f>F42*46.36</f>
        <v>29716.76</v>
      </c>
    </row>
    <row r="43" spans="1:12" ht="25.5" x14ac:dyDescent="0.25">
      <c r="A43" s="4">
        <v>38</v>
      </c>
      <c r="B43" s="7" t="s">
        <v>99</v>
      </c>
      <c r="C43" s="7" t="s">
        <v>257</v>
      </c>
      <c r="D43" s="5" t="s">
        <v>100</v>
      </c>
      <c r="E43" s="5" t="s">
        <v>90</v>
      </c>
      <c r="F43" s="19">
        <v>641</v>
      </c>
      <c r="G43" s="6">
        <f t="shared" si="5"/>
        <v>32688.435999999998</v>
      </c>
      <c r="J43" s="12">
        <f t="shared" si="6"/>
        <v>50.995999999999995</v>
      </c>
      <c r="L43" s="6">
        <f>F43*46.36</f>
        <v>29716.76</v>
      </c>
    </row>
    <row r="44" spans="1:12" x14ac:dyDescent="0.25">
      <c r="A44" s="4">
        <v>39</v>
      </c>
      <c r="B44" s="5" t="s">
        <v>87</v>
      </c>
      <c r="C44" s="5" t="s">
        <v>88</v>
      </c>
      <c r="D44" s="5" t="s">
        <v>89</v>
      </c>
      <c r="E44" s="5" t="s">
        <v>90</v>
      </c>
      <c r="F44" s="19">
        <v>641</v>
      </c>
      <c r="G44" s="6">
        <f t="shared" si="5"/>
        <v>13316.611000000001</v>
      </c>
      <c r="J44" s="10">
        <f t="shared" si="6"/>
        <v>20.774744149765993</v>
      </c>
      <c r="L44" s="6">
        <v>12106.01</v>
      </c>
    </row>
    <row r="45" spans="1:12" ht="15.75" customHeight="1" x14ac:dyDescent="0.25">
      <c r="A45" s="21" t="s">
        <v>274</v>
      </c>
      <c r="B45" s="21"/>
      <c r="C45" s="21"/>
      <c r="D45" s="21"/>
      <c r="E45" s="21"/>
      <c r="F45" s="21">
        <v>2494.85</v>
      </c>
      <c r="G45" s="2">
        <f>SUM(G47:G55)</f>
        <v>420559.54380000004</v>
      </c>
      <c r="H45" s="9">
        <f>SUM(F25:F44)</f>
        <v>17507.939999999999</v>
      </c>
      <c r="J45" s="10">
        <f t="shared" si="2"/>
        <v>168.57107393230055</v>
      </c>
      <c r="L45" s="2">
        <f>SUM(L47:L55)</f>
        <v>382326.85800000001</v>
      </c>
    </row>
    <row r="46" spans="1:12" ht="38.25" x14ac:dyDescent="0.25">
      <c r="A46" s="4">
        <v>40</v>
      </c>
      <c r="B46" s="7" t="s">
        <v>280</v>
      </c>
      <c r="C46" s="7" t="s">
        <v>281</v>
      </c>
      <c r="D46" s="7" t="s">
        <v>282</v>
      </c>
      <c r="E46" s="5" t="s">
        <v>290</v>
      </c>
      <c r="F46" s="19">
        <v>247</v>
      </c>
      <c r="G46" s="6">
        <v>30000</v>
      </c>
      <c r="J46" s="10"/>
      <c r="L46" s="2"/>
    </row>
    <row r="47" spans="1:12" x14ac:dyDescent="0.25">
      <c r="A47" s="4">
        <v>41</v>
      </c>
      <c r="B47" s="7" t="s">
        <v>124</v>
      </c>
      <c r="C47" s="5" t="s">
        <v>63</v>
      </c>
      <c r="D47" s="5" t="s">
        <v>9</v>
      </c>
      <c r="E47" s="5" t="s">
        <v>125</v>
      </c>
      <c r="F47" s="19">
        <v>295</v>
      </c>
      <c r="G47" s="6">
        <f t="shared" ref="G47:G55" si="7">L47*0.1+L47</f>
        <v>35046</v>
      </c>
      <c r="J47" s="11">
        <f t="shared" ref="J47:J55" si="8">G47/F47</f>
        <v>118.8</v>
      </c>
      <c r="L47" s="6">
        <f>F47*108</f>
        <v>31860</v>
      </c>
    </row>
    <row r="48" spans="1:12" ht="38.25" x14ac:dyDescent="0.25">
      <c r="A48" s="4">
        <v>42</v>
      </c>
      <c r="B48" s="7" t="s">
        <v>122</v>
      </c>
      <c r="C48" s="5" t="s">
        <v>259</v>
      </c>
      <c r="D48" s="5" t="s">
        <v>89</v>
      </c>
      <c r="E48" s="5" t="s">
        <v>123</v>
      </c>
      <c r="F48" s="19">
        <v>235</v>
      </c>
      <c r="G48" s="6">
        <f t="shared" si="7"/>
        <v>27918</v>
      </c>
      <c r="J48" s="11">
        <f t="shared" si="8"/>
        <v>118.8</v>
      </c>
      <c r="L48" s="6">
        <f>F48*108</f>
        <v>25380</v>
      </c>
    </row>
    <row r="49" spans="1:12" ht="25.5" x14ac:dyDescent="0.25">
      <c r="A49" s="4">
        <v>43</v>
      </c>
      <c r="B49" s="7" t="s">
        <v>115</v>
      </c>
      <c r="C49" s="5" t="s">
        <v>23</v>
      </c>
      <c r="D49" s="5" t="s">
        <v>111</v>
      </c>
      <c r="E49" s="5" t="s">
        <v>116</v>
      </c>
      <c r="F49" s="19">
        <v>347.82</v>
      </c>
      <c r="G49" s="6">
        <f t="shared" si="7"/>
        <v>41321.015999999996</v>
      </c>
      <c r="J49" s="10">
        <f t="shared" si="8"/>
        <v>118.8</v>
      </c>
      <c r="L49" s="6">
        <f>F49*108</f>
        <v>37564.559999999998</v>
      </c>
    </row>
    <row r="50" spans="1:12" ht="25.5" x14ac:dyDescent="0.25">
      <c r="A50" s="4">
        <v>44</v>
      </c>
      <c r="B50" s="5" t="s">
        <v>126</v>
      </c>
      <c r="C50" s="5" t="s">
        <v>23</v>
      </c>
      <c r="D50" s="5" t="s">
        <v>111</v>
      </c>
      <c r="E50" s="5" t="s">
        <v>127</v>
      </c>
      <c r="F50" s="19">
        <v>144</v>
      </c>
      <c r="G50" s="6">
        <f t="shared" si="7"/>
        <v>17107.2</v>
      </c>
      <c r="J50" s="11">
        <f t="shared" si="8"/>
        <v>118.80000000000001</v>
      </c>
      <c r="L50" s="6">
        <f>F50*108</f>
        <v>15552</v>
      </c>
    </row>
    <row r="51" spans="1:12" ht="25.5" x14ac:dyDescent="0.25">
      <c r="A51" s="4">
        <v>45</v>
      </c>
      <c r="B51" s="7" t="s">
        <v>113</v>
      </c>
      <c r="C51" s="5" t="s">
        <v>102</v>
      </c>
      <c r="D51" s="5" t="s">
        <v>111</v>
      </c>
      <c r="E51" s="5" t="s">
        <v>114</v>
      </c>
      <c r="F51" s="19">
        <v>198</v>
      </c>
      <c r="G51" s="6">
        <f t="shared" si="7"/>
        <v>23522.400000000001</v>
      </c>
      <c r="J51" s="11">
        <f t="shared" si="8"/>
        <v>118.80000000000001</v>
      </c>
      <c r="L51" s="6">
        <f>F51*108</f>
        <v>21384</v>
      </c>
    </row>
    <row r="52" spans="1:12" ht="25.5" x14ac:dyDescent="0.25">
      <c r="A52" s="4">
        <v>46</v>
      </c>
      <c r="B52" s="7" t="s">
        <v>110</v>
      </c>
      <c r="C52" s="5" t="s">
        <v>102</v>
      </c>
      <c r="D52" s="5" t="s">
        <v>111</v>
      </c>
      <c r="E52" s="5" t="s">
        <v>112</v>
      </c>
      <c r="F52" s="19">
        <v>216.6</v>
      </c>
      <c r="G52" s="6">
        <f t="shared" si="7"/>
        <v>34864.585800000001</v>
      </c>
      <c r="J52" s="11">
        <f t="shared" si="8"/>
        <v>160.96299999999999</v>
      </c>
      <c r="L52" s="6">
        <f>F52*146.33</f>
        <v>31695.078000000001</v>
      </c>
    </row>
    <row r="53" spans="1:12" ht="25.5" x14ac:dyDescent="0.25">
      <c r="A53" s="4">
        <v>47</v>
      </c>
      <c r="B53" s="7" t="s">
        <v>120</v>
      </c>
      <c r="C53" s="7" t="s">
        <v>79</v>
      </c>
      <c r="D53" s="5" t="s">
        <v>80</v>
      </c>
      <c r="E53" s="5" t="s">
        <v>121</v>
      </c>
      <c r="F53" s="19">
        <v>516.83000000000004</v>
      </c>
      <c r="G53" s="6">
        <f t="shared" si="7"/>
        <v>61399.40400000001</v>
      </c>
      <c r="J53" s="10">
        <f t="shared" si="8"/>
        <v>118.80000000000001</v>
      </c>
      <c r="L53" s="6">
        <f>F53*108</f>
        <v>55817.640000000007</v>
      </c>
    </row>
    <row r="54" spans="1:12" x14ac:dyDescent="0.25">
      <c r="A54" s="4">
        <v>48</v>
      </c>
      <c r="B54" s="8" t="s">
        <v>119</v>
      </c>
      <c r="C54" s="5" t="s">
        <v>262</v>
      </c>
      <c r="D54" s="5" t="s">
        <v>9</v>
      </c>
      <c r="E54" s="5" t="s">
        <v>288</v>
      </c>
      <c r="F54" s="19">
        <v>476.93</v>
      </c>
      <c r="G54" s="6">
        <f t="shared" si="7"/>
        <v>129057.258</v>
      </c>
      <c r="J54" s="11">
        <f t="shared" si="8"/>
        <v>270.60000000000002</v>
      </c>
      <c r="L54" s="6">
        <f>F54*246</f>
        <v>117324.78</v>
      </c>
    </row>
    <row r="55" spans="1:12" ht="25.5" x14ac:dyDescent="0.25">
      <c r="A55" s="4">
        <v>49</v>
      </c>
      <c r="B55" s="7" t="s">
        <v>117</v>
      </c>
      <c r="C55" s="5" t="s">
        <v>23</v>
      </c>
      <c r="D55" s="5" t="s">
        <v>111</v>
      </c>
      <c r="E55" s="5" t="s">
        <v>118</v>
      </c>
      <c r="F55" s="19">
        <v>423.6</v>
      </c>
      <c r="G55" s="6">
        <f t="shared" si="7"/>
        <v>50323.68</v>
      </c>
      <c r="J55" s="10">
        <f t="shared" si="8"/>
        <v>118.8</v>
      </c>
      <c r="L55" s="6">
        <f>F55*108</f>
        <v>45748.800000000003</v>
      </c>
    </row>
    <row r="56" spans="1:12" x14ac:dyDescent="0.25">
      <c r="A56" s="21" t="s">
        <v>278</v>
      </c>
      <c r="B56" s="21"/>
      <c r="C56" s="21"/>
      <c r="D56" s="21"/>
      <c r="E56" s="21"/>
      <c r="F56" s="21">
        <v>6003.18</v>
      </c>
      <c r="G56" s="2">
        <f>SUM(G57:G74)</f>
        <v>400018.18659000006</v>
      </c>
      <c r="H56" s="9">
        <f>SUM(F47:F55)</f>
        <v>2853.7799999999997</v>
      </c>
      <c r="J56" s="10">
        <f t="shared" si="2"/>
        <v>66.634381542782336</v>
      </c>
      <c r="L56" s="2">
        <f>SUM(L57:L74)</f>
        <v>363652.89690000005</v>
      </c>
    </row>
    <row r="57" spans="1:12" ht="38.25" x14ac:dyDescent="0.25">
      <c r="A57" s="4">
        <v>50</v>
      </c>
      <c r="B57" s="5" t="s">
        <v>182</v>
      </c>
      <c r="C57" s="5" t="s">
        <v>183</v>
      </c>
      <c r="D57" s="5" t="s">
        <v>16</v>
      </c>
      <c r="E57" s="5" t="s">
        <v>184</v>
      </c>
      <c r="F57" s="19">
        <v>176.96</v>
      </c>
      <c r="G57" s="6">
        <f t="shared" ref="G57:G74" si="9">L57*0.1+L57</f>
        <v>15302.463</v>
      </c>
      <c r="J57" s="11">
        <f t="shared" ref="J57:J62" si="10">G57/F57</f>
        <v>86.474135397830011</v>
      </c>
      <c r="L57" s="6">
        <v>13911.33</v>
      </c>
    </row>
    <row r="58" spans="1:12" ht="25.5" x14ac:dyDescent="0.25">
      <c r="A58" s="4">
        <v>51</v>
      </c>
      <c r="B58" s="7" t="s">
        <v>128</v>
      </c>
      <c r="C58" s="5" t="s">
        <v>129</v>
      </c>
      <c r="D58" s="5" t="s">
        <v>9</v>
      </c>
      <c r="E58" s="5" t="s">
        <v>283</v>
      </c>
      <c r="F58" s="19">
        <v>1489.9</v>
      </c>
      <c r="G58" s="6">
        <f t="shared" si="9"/>
        <v>41627.805999999997</v>
      </c>
      <c r="J58" s="10">
        <f t="shared" si="10"/>
        <v>27.939999999999998</v>
      </c>
      <c r="L58" s="6">
        <f>F58*25.4</f>
        <v>37843.46</v>
      </c>
    </row>
    <row r="59" spans="1:12" x14ac:dyDescent="0.25">
      <c r="A59" s="4">
        <v>52</v>
      </c>
      <c r="B59" s="5" t="s">
        <v>160</v>
      </c>
      <c r="C59" s="5" t="s">
        <v>161</v>
      </c>
      <c r="D59" s="5" t="s">
        <v>162</v>
      </c>
      <c r="E59" s="5" t="s">
        <v>163</v>
      </c>
      <c r="F59" s="19">
        <v>95</v>
      </c>
      <c r="G59" s="6">
        <f t="shared" si="9"/>
        <v>17008.078999999998</v>
      </c>
      <c r="J59" s="10">
        <f t="shared" si="10"/>
        <v>179.03241052631577</v>
      </c>
      <c r="L59" s="6">
        <v>15461.89</v>
      </c>
    </row>
    <row r="60" spans="1:12" x14ac:dyDescent="0.25">
      <c r="A60" s="4">
        <v>53</v>
      </c>
      <c r="B60" s="5" t="s">
        <v>157</v>
      </c>
      <c r="C60" s="7" t="s">
        <v>158</v>
      </c>
      <c r="D60" s="5" t="s">
        <v>80</v>
      </c>
      <c r="E60" s="5" t="s">
        <v>159</v>
      </c>
      <c r="F60" s="19">
        <v>275</v>
      </c>
      <c r="G60" s="6">
        <f t="shared" si="9"/>
        <v>17507.599999999999</v>
      </c>
      <c r="H60" s="18"/>
      <c r="J60" s="10">
        <f t="shared" si="10"/>
        <v>63.663999999999994</v>
      </c>
      <c r="L60" s="6">
        <v>15916</v>
      </c>
    </row>
    <row r="61" spans="1:12" ht="25.5" x14ac:dyDescent="0.25">
      <c r="A61" s="4">
        <v>54</v>
      </c>
      <c r="B61" s="7" t="s">
        <v>134</v>
      </c>
      <c r="C61" s="5" t="s">
        <v>135</v>
      </c>
      <c r="D61" s="5" t="s">
        <v>136</v>
      </c>
      <c r="E61" s="5" t="s">
        <v>137</v>
      </c>
      <c r="F61" s="19">
        <v>693</v>
      </c>
      <c r="G61" s="6">
        <f t="shared" si="9"/>
        <v>35340.228000000003</v>
      </c>
      <c r="J61" s="10">
        <f t="shared" si="10"/>
        <v>50.996000000000002</v>
      </c>
      <c r="L61" s="6">
        <f>F61*46.36</f>
        <v>32127.48</v>
      </c>
    </row>
    <row r="62" spans="1:12" ht="25.5" x14ac:dyDescent="0.25">
      <c r="A62" s="4">
        <v>55</v>
      </c>
      <c r="B62" s="5" t="s">
        <v>138</v>
      </c>
      <c r="C62" s="5" t="s">
        <v>139</v>
      </c>
      <c r="D62" s="5" t="s">
        <v>140</v>
      </c>
      <c r="E62" s="5" t="s">
        <v>141</v>
      </c>
      <c r="F62" s="19">
        <v>383</v>
      </c>
      <c r="G62" s="6">
        <f t="shared" si="9"/>
        <v>17587.306</v>
      </c>
      <c r="H62" s="17" t="s">
        <v>247</v>
      </c>
      <c r="J62" s="10">
        <f t="shared" si="10"/>
        <v>45.919859007832898</v>
      </c>
      <c r="L62" s="6">
        <v>15988.46</v>
      </c>
    </row>
    <row r="63" spans="1:12" x14ac:dyDescent="0.25">
      <c r="A63" s="4">
        <v>56</v>
      </c>
      <c r="B63" s="5" t="s">
        <v>256</v>
      </c>
      <c r="C63" s="5" t="s">
        <v>261</v>
      </c>
      <c r="D63" s="5" t="s">
        <v>254</v>
      </c>
      <c r="E63" s="5" t="s">
        <v>272</v>
      </c>
      <c r="F63" s="19">
        <v>302</v>
      </c>
      <c r="G63" s="6">
        <f t="shared" si="9"/>
        <v>15400.791999999999</v>
      </c>
      <c r="J63" s="10"/>
      <c r="L63" s="6">
        <f>F63*46.36</f>
        <v>14000.72</v>
      </c>
    </row>
    <row r="64" spans="1:12" ht="25.5" x14ac:dyDescent="0.25">
      <c r="A64" s="4">
        <v>57</v>
      </c>
      <c r="B64" s="5" t="s">
        <v>178</v>
      </c>
      <c r="C64" s="5" t="s">
        <v>266</v>
      </c>
      <c r="D64" s="5" t="s">
        <v>180</v>
      </c>
      <c r="E64" s="5" t="s">
        <v>181</v>
      </c>
      <c r="F64" s="19">
        <v>66</v>
      </c>
      <c r="G64" s="6">
        <f t="shared" si="9"/>
        <v>14409.824000000001</v>
      </c>
      <c r="H64" s="18"/>
      <c r="J64" s="10">
        <f t="shared" ref="J64:J74" si="11">G64/F64</f>
        <v>218.33066666666667</v>
      </c>
      <c r="L64" s="6">
        <v>13099.84</v>
      </c>
    </row>
    <row r="65" spans="1:12" x14ac:dyDescent="0.25">
      <c r="A65" s="4">
        <v>58</v>
      </c>
      <c r="B65" s="5" t="s">
        <v>142</v>
      </c>
      <c r="C65" s="5" t="s">
        <v>263</v>
      </c>
      <c r="D65" s="5" t="s">
        <v>93</v>
      </c>
      <c r="E65" s="5" t="s">
        <v>143</v>
      </c>
      <c r="F65" s="19">
        <v>218.65</v>
      </c>
      <c r="G65" s="6">
        <f t="shared" si="9"/>
        <v>11296.329</v>
      </c>
      <c r="J65" s="11">
        <f t="shared" si="11"/>
        <v>51.663978961811111</v>
      </c>
      <c r="L65" s="6">
        <v>10269.39</v>
      </c>
    </row>
    <row r="66" spans="1:12" ht="25.5" x14ac:dyDescent="0.25">
      <c r="A66" s="4">
        <v>59</v>
      </c>
      <c r="B66" s="7" t="s">
        <v>147</v>
      </c>
      <c r="C66" s="5" t="s">
        <v>148</v>
      </c>
      <c r="D66" s="5" t="s">
        <v>149</v>
      </c>
      <c r="E66" s="5" t="s">
        <v>150</v>
      </c>
      <c r="F66" s="19">
        <v>339</v>
      </c>
      <c r="G66" s="6">
        <f t="shared" si="9"/>
        <v>55412.94</v>
      </c>
      <c r="J66" s="11">
        <f t="shared" si="11"/>
        <v>163.46</v>
      </c>
      <c r="L66" s="6">
        <f>F66*148.6</f>
        <v>50375.4</v>
      </c>
    </row>
    <row r="67" spans="1:12" ht="25.5" x14ac:dyDescent="0.25">
      <c r="A67" s="4">
        <v>60</v>
      </c>
      <c r="B67" s="5" t="s">
        <v>144</v>
      </c>
      <c r="C67" s="5" t="s">
        <v>145</v>
      </c>
      <c r="D67" s="5" t="s">
        <v>109</v>
      </c>
      <c r="E67" s="5" t="s">
        <v>146</v>
      </c>
      <c r="F67" s="19">
        <v>128.09</v>
      </c>
      <c r="G67" s="6">
        <f t="shared" si="9"/>
        <v>16517.644</v>
      </c>
      <c r="J67" s="10">
        <f t="shared" si="11"/>
        <v>128.95342337419001</v>
      </c>
      <c r="L67" s="6">
        <v>15016.04</v>
      </c>
    </row>
    <row r="68" spans="1:12" ht="25.5" x14ac:dyDescent="0.25">
      <c r="A68" s="4">
        <v>61</v>
      </c>
      <c r="B68" s="5" t="s">
        <v>174</v>
      </c>
      <c r="C68" s="5" t="s">
        <v>175</v>
      </c>
      <c r="D68" s="5" t="s">
        <v>176</v>
      </c>
      <c r="E68" s="5" t="s">
        <v>177</v>
      </c>
      <c r="F68" s="19">
        <v>173</v>
      </c>
      <c r="G68" s="6">
        <f t="shared" si="9"/>
        <v>8937.8739999999998</v>
      </c>
      <c r="J68" s="11">
        <f t="shared" si="11"/>
        <v>51.664011560693638</v>
      </c>
      <c r="L68" s="6">
        <v>8125.34</v>
      </c>
    </row>
    <row r="69" spans="1:12" x14ac:dyDescent="0.25">
      <c r="A69" s="4">
        <v>62</v>
      </c>
      <c r="B69" s="5" t="s">
        <v>170</v>
      </c>
      <c r="C69" s="5" t="s">
        <v>171</v>
      </c>
      <c r="D69" s="5" t="s">
        <v>172</v>
      </c>
      <c r="E69" s="5" t="s">
        <v>173</v>
      </c>
      <c r="F69" s="19">
        <v>127</v>
      </c>
      <c r="G69" s="6">
        <f t="shared" si="9"/>
        <v>6561.3240000000005</v>
      </c>
      <c r="J69" s="11">
        <f t="shared" si="11"/>
        <v>51.663968503937014</v>
      </c>
      <c r="L69" s="6">
        <v>5964.84</v>
      </c>
    </row>
    <row r="70" spans="1:12" x14ac:dyDescent="0.25">
      <c r="A70" s="4">
        <v>63</v>
      </c>
      <c r="B70" s="5" t="s">
        <v>155</v>
      </c>
      <c r="C70" s="5" t="s">
        <v>264</v>
      </c>
      <c r="D70" s="5" t="s">
        <v>9</v>
      </c>
      <c r="E70" s="5" t="s">
        <v>156</v>
      </c>
      <c r="F70" s="19">
        <v>203.09</v>
      </c>
      <c r="G70" s="6">
        <f t="shared" si="9"/>
        <v>17092.438000000002</v>
      </c>
      <c r="J70" s="10">
        <f t="shared" si="11"/>
        <v>84.161888817765529</v>
      </c>
      <c r="L70" s="6">
        <v>15538.58</v>
      </c>
    </row>
    <row r="71" spans="1:12" x14ac:dyDescent="0.25">
      <c r="A71" s="4">
        <v>64</v>
      </c>
      <c r="B71" s="5" t="s">
        <v>164</v>
      </c>
      <c r="C71" s="5" t="s">
        <v>165</v>
      </c>
      <c r="D71" s="5" t="s">
        <v>166</v>
      </c>
      <c r="E71" s="5" t="s">
        <v>167</v>
      </c>
      <c r="F71" s="19">
        <v>120</v>
      </c>
      <c r="G71" s="6">
        <f t="shared" si="9"/>
        <v>17199.677</v>
      </c>
      <c r="J71" s="10">
        <f t="shared" si="11"/>
        <v>143.33064166666665</v>
      </c>
      <c r="L71" s="6">
        <v>15636.07</v>
      </c>
    </row>
    <row r="72" spans="1:12" ht="25.5" x14ac:dyDescent="0.25">
      <c r="A72" s="4">
        <v>65</v>
      </c>
      <c r="B72" s="5" t="s">
        <v>151</v>
      </c>
      <c r="C72" s="5" t="s">
        <v>152</v>
      </c>
      <c r="D72" s="5" t="s">
        <v>153</v>
      </c>
      <c r="E72" s="5" t="s">
        <v>154</v>
      </c>
      <c r="F72" s="19">
        <v>154.56</v>
      </c>
      <c r="G72" s="6">
        <f t="shared" si="9"/>
        <v>16785.186000000002</v>
      </c>
      <c r="H72" s="17" t="s">
        <v>246</v>
      </c>
      <c r="J72" s="10">
        <f t="shared" si="11"/>
        <v>108.59980590062112</v>
      </c>
      <c r="L72" s="6">
        <v>15259.26</v>
      </c>
    </row>
    <row r="73" spans="1:12" ht="25.5" x14ac:dyDescent="0.25">
      <c r="A73" s="4">
        <v>66</v>
      </c>
      <c r="B73" s="7" t="s">
        <v>130</v>
      </c>
      <c r="C73" s="5" t="s">
        <v>131</v>
      </c>
      <c r="D73" s="5" t="s">
        <v>132</v>
      </c>
      <c r="E73" s="5" t="s">
        <v>133</v>
      </c>
      <c r="F73" s="19">
        <v>1255.93</v>
      </c>
      <c r="G73" s="6">
        <f t="shared" si="9"/>
        <v>64005.960590000002</v>
      </c>
      <c r="J73" s="10">
        <f t="shared" si="11"/>
        <v>50.963000000000001</v>
      </c>
      <c r="L73" s="6">
        <f>F73*46.33</f>
        <v>58187.236900000004</v>
      </c>
    </row>
    <row r="74" spans="1:12" ht="38.25" x14ac:dyDescent="0.25">
      <c r="A74" s="4">
        <v>67</v>
      </c>
      <c r="B74" s="5" t="s">
        <v>100</v>
      </c>
      <c r="C74" s="7" t="s">
        <v>265</v>
      </c>
      <c r="D74" s="5" t="s">
        <v>168</v>
      </c>
      <c r="E74" s="5" t="s">
        <v>169</v>
      </c>
      <c r="F74" s="19">
        <v>105</v>
      </c>
      <c r="G74" s="6">
        <f t="shared" si="9"/>
        <v>12024.716</v>
      </c>
      <c r="J74" s="10">
        <f t="shared" si="11"/>
        <v>114.52110476190477</v>
      </c>
      <c r="L74" s="6">
        <v>10931.56</v>
      </c>
    </row>
    <row r="75" spans="1:12" ht="15.75" customHeight="1" x14ac:dyDescent="0.25">
      <c r="A75" s="21" t="s">
        <v>279</v>
      </c>
      <c r="B75" s="21"/>
      <c r="C75" s="21"/>
      <c r="D75" s="21"/>
      <c r="E75" s="21"/>
      <c r="F75" s="21">
        <v>18344</v>
      </c>
      <c r="G75" s="2">
        <f>SUM(G76:G95)</f>
        <v>732485.11600000004</v>
      </c>
      <c r="H75" s="9">
        <f>SUM(F57:F74)</f>
        <v>6305.1800000000012</v>
      </c>
      <c r="J75" s="10">
        <f t="shared" ref="J75" si="12">G75/F75</f>
        <v>39.930501308329703</v>
      </c>
      <c r="L75" s="2">
        <f>SUM(L76:L95)</f>
        <v>665895.56000000006</v>
      </c>
    </row>
    <row r="76" spans="1:12" ht="38.25" x14ac:dyDescent="0.25">
      <c r="A76" s="4">
        <v>68</v>
      </c>
      <c r="B76" s="5" t="s">
        <v>188</v>
      </c>
      <c r="C76" s="5" t="s">
        <v>267</v>
      </c>
      <c r="D76" s="5" t="s">
        <v>89</v>
      </c>
      <c r="E76" s="5" t="s">
        <v>189</v>
      </c>
      <c r="F76" s="19">
        <v>358</v>
      </c>
      <c r="G76" s="6">
        <f t="shared" ref="G76:G95" si="13">L76*0.1+L76</f>
        <v>18256.567999999999</v>
      </c>
      <c r="J76" s="10">
        <f t="shared" ref="J76:J95" si="14">G76/F76</f>
        <v>50.995999999999995</v>
      </c>
      <c r="L76" s="6">
        <f>F76*46.36</f>
        <v>16596.88</v>
      </c>
    </row>
    <row r="77" spans="1:12" ht="25.5" x14ac:dyDescent="0.25">
      <c r="A77" s="4">
        <v>69</v>
      </c>
      <c r="B77" s="5" t="s">
        <v>196</v>
      </c>
      <c r="C77" s="5" t="s">
        <v>197</v>
      </c>
      <c r="D77" s="5" t="s">
        <v>198</v>
      </c>
      <c r="E77" s="5" t="s">
        <v>199</v>
      </c>
      <c r="F77" s="19">
        <v>346</v>
      </c>
      <c r="G77" s="6">
        <f t="shared" si="13"/>
        <v>55275.737000000001</v>
      </c>
      <c r="J77" s="10">
        <f t="shared" si="14"/>
        <v>159.75646531791907</v>
      </c>
      <c r="L77" s="6">
        <v>50250.67</v>
      </c>
    </row>
    <row r="78" spans="1:12" ht="25.5" x14ac:dyDescent="0.25">
      <c r="A78" s="4">
        <v>70</v>
      </c>
      <c r="B78" s="5" t="s">
        <v>202</v>
      </c>
      <c r="C78" s="5" t="s">
        <v>203</v>
      </c>
      <c r="D78" s="5"/>
      <c r="E78" s="5" t="s">
        <v>204</v>
      </c>
      <c r="F78" s="19">
        <v>565</v>
      </c>
      <c r="G78" s="6">
        <f t="shared" si="13"/>
        <v>28812.74</v>
      </c>
      <c r="J78" s="10">
        <f t="shared" si="14"/>
        <v>50.996000000000002</v>
      </c>
      <c r="L78" s="6">
        <f>F78*46.36</f>
        <v>26193.4</v>
      </c>
    </row>
    <row r="79" spans="1:12" ht="25.5" x14ac:dyDescent="0.25">
      <c r="A79" s="4">
        <v>71</v>
      </c>
      <c r="B79" s="5" t="s">
        <v>193</v>
      </c>
      <c r="C79" s="5" t="s">
        <v>194</v>
      </c>
      <c r="D79" s="5" t="s">
        <v>111</v>
      </c>
      <c r="E79" s="5" t="s">
        <v>195</v>
      </c>
      <c r="F79" s="19">
        <v>1674</v>
      </c>
      <c r="G79" s="6">
        <f t="shared" si="13"/>
        <v>46771.56</v>
      </c>
      <c r="J79" s="10">
        <f t="shared" si="14"/>
        <v>27.939999999999998</v>
      </c>
      <c r="L79" s="6">
        <f>F79*25.4</f>
        <v>42519.6</v>
      </c>
    </row>
    <row r="80" spans="1:12" ht="25.5" x14ac:dyDescent="0.25">
      <c r="A80" s="4">
        <v>72</v>
      </c>
      <c r="B80" s="5" t="s">
        <v>190</v>
      </c>
      <c r="C80" s="5" t="s">
        <v>268</v>
      </c>
      <c r="D80" s="5" t="s">
        <v>191</v>
      </c>
      <c r="E80" s="5" t="s">
        <v>192</v>
      </c>
      <c r="F80" s="19">
        <v>613</v>
      </c>
      <c r="G80" s="6">
        <f t="shared" si="13"/>
        <v>58070.023000000001</v>
      </c>
      <c r="J80" s="10">
        <f t="shared" si="14"/>
        <v>94.730869494290374</v>
      </c>
      <c r="L80" s="6">
        <v>52790.93</v>
      </c>
    </row>
    <row r="81" spans="1:12" ht="25.5" x14ac:dyDescent="0.25">
      <c r="A81" s="4">
        <v>73</v>
      </c>
      <c r="B81" s="5" t="s">
        <v>200</v>
      </c>
      <c r="C81" s="5" t="s">
        <v>269</v>
      </c>
      <c r="D81" s="5" t="s">
        <v>80</v>
      </c>
      <c r="E81" s="5" t="s">
        <v>201</v>
      </c>
      <c r="F81" s="19">
        <v>366</v>
      </c>
      <c r="G81" s="6">
        <f t="shared" si="13"/>
        <v>56309.021999999997</v>
      </c>
      <c r="J81" s="10">
        <f t="shared" si="14"/>
        <v>153.84978688524589</v>
      </c>
      <c r="L81" s="6">
        <v>51190.02</v>
      </c>
    </row>
    <row r="82" spans="1:12" ht="38.25" x14ac:dyDescent="0.25">
      <c r="A82" s="4">
        <v>74</v>
      </c>
      <c r="B82" s="5" t="s">
        <v>205</v>
      </c>
      <c r="C82" s="5" t="s">
        <v>206</v>
      </c>
      <c r="D82" s="5" t="s">
        <v>207</v>
      </c>
      <c r="E82" s="5" t="s">
        <v>208</v>
      </c>
      <c r="F82" s="19">
        <v>427</v>
      </c>
      <c r="G82" s="6">
        <f t="shared" si="13"/>
        <v>21775.292000000001</v>
      </c>
      <c r="J82" s="10">
        <f t="shared" si="14"/>
        <v>50.996000000000002</v>
      </c>
      <c r="L82" s="6">
        <f>F82*46.36</f>
        <v>19795.72</v>
      </c>
    </row>
    <row r="83" spans="1:12" ht="25.5" x14ac:dyDescent="0.25">
      <c r="A83" s="4">
        <v>75</v>
      </c>
      <c r="B83" s="7" t="s">
        <v>224</v>
      </c>
      <c r="C83" s="5" t="s">
        <v>225</v>
      </c>
      <c r="D83" s="5" t="s">
        <v>226</v>
      </c>
      <c r="E83" s="5" t="s">
        <v>227</v>
      </c>
      <c r="F83" s="19">
        <v>1342</v>
      </c>
      <c r="G83" s="6">
        <f t="shared" si="13"/>
        <v>37495.479999999996</v>
      </c>
      <c r="J83" s="10">
        <f t="shared" si="14"/>
        <v>27.939999999999998</v>
      </c>
      <c r="L83" s="6">
        <f>F83*25.4</f>
        <v>34086.799999999996</v>
      </c>
    </row>
    <row r="84" spans="1:12" ht="25.5" x14ac:dyDescent="0.25">
      <c r="A84" s="4">
        <v>76</v>
      </c>
      <c r="B84" s="5" t="s">
        <v>209</v>
      </c>
      <c r="C84" s="5" t="s">
        <v>179</v>
      </c>
      <c r="D84" s="5" t="s">
        <v>176</v>
      </c>
      <c r="E84" s="5" t="s">
        <v>210</v>
      </c>
      <c r="F84" s="19">
        <v>794</v>
      </c>
      <c r="G84" s="6">
        <f t="shared" si="13"/>
        <v>33723.800000000003</v>
      </c>
      <c r="J84" s="10">
        <f t="shared" si="14"/>
        <v>42.473299748110833</v>
      </c>
      <c r="L84" s="6">
        <v>30658</v>
      </c>
    </row>
    <row r="85" spans="1:12" ht="38.25" x14ac:dyDescent="0.25">
      <c r="A85" s="4">
        <v>77</v>
      </c>
      <c r="B85" s="5" t="s">
        <v>215</v>
      </c>
      <c r="C85" s="5" t="s">
        <v>259</v>
      </c>
      <c r="D85" s="5" t="s">
        <v>166</v>
      </c>
      <c r="E85" s="5" t="s">
        <v>216</v>
      </c>
      <c r="F85" s="19">
        <v>634</v>
      </c>
      <c r="G85" s="6">
        <f t="shared" si="13"/>
        <v>17713.96</v>
      </c>
      <c r="J85" s="10">
        <f t="shared" si="14"/>
        <v>27.939999999999998</v>
      </c>
      <c r="L85" s="6">
        <f>F85*25.4</f>
        <v>16103.599999999999</v>
      </c>
    </row>
    <row r="86" spans="1:12" ht="25.5" x14ac:dyDescent="0.25">
      <c r="A86" s="4">
        <v>78</v>
      </c>
      <c r="B86" s="5" t="s">
        <v>217</v>
      </c>
      <c r="C86" s="5" t="s">
        <v>218</v>
      </c>
      <c r="D86" s="5" t="s">
        <v>219</v>
      </c>
      <c r="E86" s="5" t="s">
        <v>220</v>
      </c>
      <c r="F86" s="19">
        <v>1596</v>
      </c>
      <c r="G86" s="6">
        <f t="shared" si="13"/>
        <v>30606.685999999998</v>
      </c>
      <c r="J86" s="10">
        <f t="shared" si="14"/>
        <v>19.17712155388471</v>
      </c>
      <c r="L86" s="6">
        <v>27824.26</v>
      </c>
    </row>
    <row r="87" spans="1:12" ht="25.5" x14ac:dyDescent="0.25">
      <c r="A87" s="4">
        <v>79</v>
      </c>
      <c r="B87" s="5" t="s">
        <v>221</v>
      </c>
      <c r="C87" s="5" t="s">
        <v>222</v>
      </c>
      <c r="D87" s="5" t="s">
        <v>80</v>
      </c>
      <c r="E87" s="5" t="s">
        <v>223</v>
      </c>
      <c r="F87" s="19">
        <v>1378</v>
      </c>
      <c r="G87" s="6">
        <f t="shared" si="13"/>
        <v>38501.32</v>
      </c>
      <c r="J87" s="10">
        <f t="shared" si="14"/>
        <v>27.94</v>
      </c>
      <c r="L87" s="6">
        <f t="shared" ref="L87:L92" si="15">F87*25.4</f>
        <v>35001.199999999997</v>
      </c>
    </row>
    <row r="88" spans="1:12" ht="38.25" x14ac:dyDescent="0.25">
      <c r="A88" s="4">
        <v>80</v>
      </c>
      <c r="B88" s="5" t="s">
        <v>228</v>
      </c>
      <c r="C88" s="5" t="s">
        <v>270</v>
      </c>
      <c r="D88" s="5" t="s">
        <v>229</v>
      </c>
      <c r="E88" s="5" t="s">
        <v>230</v>
      </c>
      <c r="F88" s="19">
        <v>687</v>
      </c>
      <c r="G88" s="6">
        <f t="shared" si="13"/>
        <v>19194.78</v>
      </c>
      <c r="J88" s="10">
        <f t="shared" si="14"/>
        <v>27.939999999999998</v>
      </c>
      <c r="L88" s="6">
        <f t="shared" si="15"/>
        <v>17449.8</v>
      </c>
    </row>
    <row r="89" spans="1:12" ht="25.5" x14ac:dyDescent="0.25">
      <c r="A89" s="4">
        <v>81</v>
      </c>
      <c r="B89" s="5" t="s">
        <v>241</v>
      </c>
      <c r="C89" s="5" t="s">
        <v>242</v>
      </c>
      <c r="D89" s="5" t="s">
        <v>191</v>
      </c>
      <c r="E89" s="5" t="s">
        <v>243</v>
      </c>
      <c r="F89" s="19">
        <v>1923</v>
      </c>
      <c r="G89" s="6">
        <f t="shared" si="13"/>
        <v>53728.619999999995</v>
      </c>
      <c r="H89" s="9">
        <f>SUM(F70:F89)</f>
        <v>32885.58</v>
      </c>
      <c r="J89" s="10">
        <f t="shared" si="14"/>
        <v>27.939999999999998</v>
      </c>
      <c r="L89" s="6">
        <f t="shared" si="15"/>
        <v>48844.2</v>
      </c>
    </row>
    <row r="90" spans="1:12" ht="25.5" x14ac:dyDescent="0.25">
      <c r="A90" s="4">
        <v>82</v>
      </c>
      <c r="B90" s="7" t="s">
        <v>231</v>
      </c>
      <c r="C90" s="5" t="s">
        <v>232</v>
      </c>
      <c r="D90" s="5" t="s">
        <v>233</v>
      </c>
      <c r="E90" s="5" t="s">
        <v>234</v>
      </c>
      <c r="F90" s="19">
        <v>811</v>
      </c>
      <c r="G90" s="6">
        <f t="shared" si="13"/>
        <v>22659.339999999997</v>
      </c>
      <c r="J90" s="10">
        <f t="shared" si="14"/>
        <v>27.939999999999994</v>
      </c>
      <c r="L90" s="6">
        <f t="shared" si="15"/>
        <v>20599.399999999998</v>
      </c>
    </row>
    <row r="91" spans="1:12" x14ac:dyDescent="0.25">
      <c r="A91" s="4">
        <v>83</v>
      </c>
      <c r="B91" s="7" t="s">
        <v>235</v>
      </c>
      <c r="C91" s="5" t="s">
        <v>236</v>
      </c>
      <c r="D91" s="5" t="s">
        <v>226</v>
      </c>
      <c r="E91" s="5" t="s">
        <v>289</v>
      </c>
      <c r="F91" s="19">
        <v>2043</v>
      </c>
      <c r="G91" s="6">
        <f t="shared" si="13"/>
        <v>57081.42</v>
      </c>
      <c r="J91" s="10">
        <f t="shared" si="14"/>
        <v>27.939999999999998</v>
      </c>
      <c r="L91" s="6">
        <f t="shared" si="15"/>
        <v>51892.2</v>
      </c>
    </row>
    <row r="92" spans="1:12" ht="25.5" x14ac:dyDescent="0.25">
      <c r="A92" s="4">
        <v>84</v>
      </c>
      <c r="B92" s="7" t="s">
        <v>211</v>
      </c>
      <c r="C92" s="5" t="s">
        <v>212</v>
      </c>
      <c r="D92" s="5" t="s">
        <v>213</v>
      </c>
      <c r="E92" s="5" t="s">
        <v>214</v>
      </c>
      <c r="F92" s="19">
        <v>864</v>
      </c>
      <c r="G92" s="6">
        <f t="shared" si="13"/>
        <v>24140.16</v>
      </c>
      <c r="J92" s="10">
        <f t="shared" si="14"/>
        <v>27.94</v>
      </c>
      <c r="L92" s="6">
        <f t="shared" si="15"/>
        <v>21945.599999999999</v>
      </c>
    </row>
    <row r="93" spans="1:12" ht="25.5" x14ac:dyDescent="0.25">
      <c r="A93" s="4">
        <v>85</v>
      </c>
      <c r="B93" s="5" t="s">
        <v>237</v>
      </c>
      <c r="C93" s="5" t="s">
        <v>271</v>
      </c>
      <c r="D93" s="5" t="s">
        <v>100</v>
      </c>
      <c r="E93" s="5" t="s">
        <v>238</v>
      </c>
      <c r="F93" s="19">
        <v>1136</v>
      </c>
      <c r="G93" s="6">
        <f t="shared" si="13"/>
        <v>44163.9</v>
      </c>
      <c r="J93" s="10">
        <f t="shared" si="14"/>
        <v>38.87667253521127</v>
      </c>
      <c r="L93" s="6">
        <v>40149</v>
      </c>
    </row>
    <row r="94" spans="1:12" ht="25.5" x14ac:dyDescent="0.25">
      <c r="A94" s="4">
        <v>86</v>
      </c>
      <c r="B94" s="5" t="s">
        <v>239</v>
      </c>
      <c r="C94" s="5" t="s">
        <v>179</v>
      </c>
      <c r="D94" s="5" t="s">
        <v>180</v>
      </c>
      <c r="E94" s="5" t="s">
        <v>240</v>
      </c>
      <c r="F94" s="19">
        <v>373</v>
      </c>
      <c r="G94" s="6">
        <f t="shared" si="13"/>
        <v>19021.507999999998</v>
      </c>
      <c r="J94" s="10">
        <f t="shared" si="14"/>
        <v>50.995999999999995</v>
      </c>
      <c r="L94" s="6">
        <f>F94*46.36</f>
        <v>17292.28</v>
      </c>
    </row>
    <row r="95" spans="1:12" ht="25.5" x14ac:dyDescent="0.25">
      <c r="A95" s="4">
        <v>87</v>
      </c>
      <c r="B95" s="7" t="s">
        <v>185</v>
      </c>
      <c r="C95" s="5" t="s">
        <v>186</v>
      </c>
      <c r="D95" s="5" t="s">
        <v>9</v>
      </c>
      <c r="E95" s="5" t="s">
        <v>187</v>
      </c>
      <c r="F95" s="19">
        <v>414</v>
      </c>
      <c r="G95" s="6">
        <f t="shared" si="13"/>
        <v>49183.199999999997</v>
      </c>
      <c r="J95" s="10">
        <f t="shared" si="14"/>
        <v>118.8</v>
      </c>
      <c r="L95" s="6">
        <f>F95*108</f>
        <v>44712</v>
      </c>
    </row>
    <row r="96" spans="1:12" x14ac:dyDescent="0.25">
      <c r="A96" s="13" t="s">
        <v>244</v>
      </c>
      <c r="B96" s="13"/>
      <c r="C96" s="13"/>
      <c r="D96" s="13"/>
      <c r="E96" s="13"/>
      <c r="F96" s="13"/>
      <c r="G96" s="14">
        <f>SUM(G75,G56,G45,G24,G12,G3)</f>
        <v>2975243.93824</v>
      </c>
    </row>
    <row r="98" spans="7:10" x14ac:dyDescent="0.25">
      <c r="G98" s="16"/>
      <c r="H98" s="9">
        <f>H95+H75+H56+H45+H24+H11</f>
        <v>29743.940000000002</v>
      </c>
      <c r="J98" s="10" t="e">
        <f>G96/F98</f>
        <v>#DIV/0!</v>
      </c>
    </row>
  </sheetData>
  <sortState xmlns:xlrd2="http://schemas.microsoft.com/office/spreadsheetml/2017/richdata2" ref="B76:L95">
    <sortCondition ref="B76:B95"/>
  </sortState>
  <mergeCells count="7">
    <mergeCell ref="A1:G1"/>
    <mergeCell ref="A3:F3"/>
    <mergeCell ref="A75:F75"/>
    <mergeCell ref="A56:F56"/>
    <mergeCell ref="A45:F45"/>
    <mergeCell ref="A24:F24"/>
    <mergeCell ref="A12:F12"/>
  </mergeCells>
  <pageMargins left="0.511811024" right="0.511811024" top="0.78740157499999996" bottom="0.78740157499999996" header="0.31496062000000002" footer="0.31496062000000002"/>
  <pageSetup paperSize="9" scale="8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Fernando Lopes de Siqueira</dc:creator>
  <cp:lastModifiedBy>Fernando Lopes de Siqueira</cp:lastModifiedBy>
  <cp:lastPrinted>2024-01-18T17:06:12Z</cp:lastPrinted>
  <dcterms:created xsi:type="dcterms:W3CDTF">2024-01-15T16:28:10Z</dcterms:created>
  <dcterms:modified xsi:type="dcterms:W3CDTF">2025-07-16T11:34:03Z</dcterms:modified>
</cp:coreProperties>
</file>